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795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<sst xmlns="http://schemas.openxmlformats.org/spreadsheetml/2006/main" count="1403" uniqueCount="327">
  <si>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</si>
  <si>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</si>
  <si>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</si>
  <si>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</si>
  <si>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</si>
  <si>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</si>
  <si>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</si>
  <si>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</si>
  <si>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</si>
  <si>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</si>
  <si>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</si>
  <si>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</si>
  <si>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</si>
  <si>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</si>
  <si>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</si>
  <si>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</si>
  <si>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</si>
  <si>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</si>
  <si>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</si>
  <si>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</si>
  <si>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</si>
  <si>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</si>
  <si>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</si>
  <si>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</si>
  <si>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</si>
  <si>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</si>
  <si>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</si>
  <si>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</si>
  <si>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</si>
  <si>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</si>
  <si>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</si>
  <si>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</si>
  <si>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</si>
  <si>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</si>
  <si>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</si>
  <si>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</si>
  <si>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</si>
  <si>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</si>
  <si>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</si>
  <si>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</si>
  <si>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</si>
  <si>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</si>
  <si>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</si>
  <si>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</si>
  <si>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</si>
  <si>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</si>
  <si>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</si>
  <si>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 xml:space="preserve">Contract No:  </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</si>
  <si>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</si>
  <si>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</si>
  <si>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</si>
  <si>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</si>
  <si>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</si>
  <si>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</si>
  <si>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</si>
  <si>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Set</t>
  </si>
  <si>
    <t>Each</t>
  </si>
  <si>
    <t>Metre</t>
  </si>
  <si>
    <t>cum</t>
  </si>
  <si>
    <t>Meter</t>
  </si>
  <si>
    <t xml:space="preserve">Job </t>
  </si>
  <si>
    <t>Tender Inviting Authority: The Registrar, Nalanda University</t>
  </si>
  <si>
    <t>Name of Work: Tender for High side Plumbing and Water Treatment Plants under Package 2 of Phase 1 Construction</t>
  </si>
  <si>
    <t>Tender for High side Plumbing and Water Treatment Plants under Package 2 of Phase 1 Construction</t>
  </si>
  <si>
    <r>
      <t xml:space="preserve">TOTAL AMOUNT  WITH TAXES
in
</t>
    </r>
    <r>
      <rPr>
        <b/>
        <sz val="11"/>
        <color indexed="10"/>
        <rFont val="Arial"/>
        <family val="2"/>
      </rPr>
      <t>Rs.      P</t>
    </r>
  </si>
  <si>
    <t>Nos. of Pumps : 2nos (1w+1s) 
Water Flow Rate : 1 LPS each pump
Head :  30 M</t>
  </si>
  <si>
    <t>Nos. of Pumps : 2nos (1w+1s) 
 Water Flow Rate : 3 LPS each pump
Head :  45 M</t>
  </si>
  <si>
    <t>Nos. of Pumps : 2nos (1w+1s)
Water Flow Rate : 2.5 LPS each pump
Head :  45 M</t>
  </si>
  <si>
    <t>Nos. of Pumps : 2nos (1w+1s)
Water Flow Rate : 2.2 LPS each pump
Head :  45 M</t>
  </si>
  <si>
    <t>Nos. of Pumps : 2nos (1w+1s) 
Water Flow Rate : 2 LPS each pump 
Head :  45 M</t>
  </si>
  <si>
    <t>Nos. of Pumps : 2nos (1w+1s)                                                                                                                                                                                              Water Flow Rate : 2 LPS each pump                                                                                                                                                                                           Solid handling capacity:  10-12 mm                                                                                                                                                                                     Head :  15 M</t>
  </si>
  <si>
    <t>Filteration Rate 14000L/Sqm/Hr
Test pressure 6 Kg/Sq.cm
Working pressure 3.5 Kg/Sq.cm
Maximum pressure 4 Kg/Sq.cm
Media Depth to be minimum 150 mm coarse sand, 200mm fine sand and 200mm anthracite.
Diameter- 600 mm</t>
  </si>
  <si>
    <t>Filteration Rate 14000L/Sqm/Hr
Test pressure 6 Kg/Sq.cm
Working pressure 3.5 Kg/Sq.cm
Maximum pressure 4 Kg/Sq.cm
Media Depth to be minimum 200 mm coarse sand, 200mm fine sand and 200mm anthracite.
Diameter- 800 mm</t>
  </si>
  <si>
    <t>Filteration Rate 14000L/Sqm/Hr                                                                                                                                                                                           Test pressure 6 Kg/Sq.cm                                                                                                                                                                                                 Working pressure 3.5 Kg/Sq.cm                                                                                                                                                                                                      Maximum pressure 4 Kg/Sq.cm                                                                                                                                                                                                        Media Depth to be minimum 100 mm coarse sand, 200mm fine sand and 200mm anthracite.                                                                            Diameter- 500 mm</t>
  </si>
  <si>
    <t>Filteration Rate 14000L/Sqm/Hr                                                                                                                                                                                           Test pressure 6 Kg/Sq.cm                                                                                                                                                                                                 Working pressure 3.5 Kg/Sq.cm                                                                                                                                                                                                      Maximum pressure 4 Kg/Sq.cm                                                                                                                                                                                                       Media Depth to be minimum 150 mm coarse sand, 200mm fine sand and 500mm activated carbon.                                                                                              Diameter- 600 mm</t>
  </si>
  <si>
    <t>Filteration Rate 14000L/Sqm/Hr                                                                                                                                                                                           Test pressure 6 Kg/Sq.cm                                                                                                                                                                                                 Working pressure 3.5 Kg/Sq.cm                                                                                                                                                                                                      Maximum pressure 4 Kg/Sq.cm                                                                                                                                                                                                        Media Depth to be minimum 200 mm coarse sand, 200mm fine sand and 500mm activated carbon.
Diameter- 800 mm</t>
  </si>
  <si>
    <t>Filteration Rate 14000L/Sqm/Hr                                                                                                                                                                                           Test pressure 6 Kg/Sq.cm                                                                                                                                                                                                 Working pressure 3.5 Kg/Sq.cm                                                                                                                                                                                                      Maximum pressure 4 Kg/Sq.cm                                                                                                                                                                                                       Media Depth to be minimum 100 mm coarse sand, 200mm fine sand and 200mm activated carbon. 
Diameter- 500 mm</t>
  </si>
  <si>
    <t>Providing, fixing, testing &amp; commissioning of differential pressure transmitter for auto operation of filter backwash including control wiring upto panel and all other accessories required to make the system complete.                                                                 Pressure Range:  0-10 bar                                                                                                                                                                                        Temperature :  0-85 degree celcius                                                                                                                                                                                                Output: 20 m A Supply: 24 V DC / others                                                                                                                                                                                             Turn down ratio: 1:100 / others</t>
  </si>
  <si>
    <t xml:space="preserve">Supply, Installation, Testing and commissioning of  DC operated stainless steel type solenoid multiport valve for auto operation of system this shall be inclusive of wiring and fixing of transformer or panel in main MCC panel for complete auto operation of system. Complete shall be rated to temperature of 85 Deg C and tested to a pressure not less than 15 Kg/Sq.cm.The installation includes all pipe fittings( valves, elbows, nipples etc.) and control circuitary ( timers, relays, wires, etc) to complete the system as required.
</t>
  </si>
  <si>
    <t>Providing, fixing, testing &amp; commissioning of differential pressure gauge fixed across Y-strainer at suction of transfer pump including control wiring upto panel  and all other accessories required to make the system complete. The range of Diiferential pressure gauge shall be 0-10 kg/cm2.</t>
  </si>
  <si>
    <t>Supplying, installing, testing and commissioning of chlorine dosing system consisting of one HDPE tank of 200 litres capacity with a positive displacement diphragm dosing pump having variable flowrate. The motor shall be suitable for operation at 240 V/Single phase/50 Hz. Supply. The pump shall be supplied complete with necessary agitator, polypropylene piping, valves, strainers, low level  switch(Range 0-600mm) and injection fittings. The pump shall be speed &amp; stroke control. (Pump to be with one working and one stand by assembly).
Flow rate : 0-12 lph</t>
  </si>
  <si>
    <t>Flow rate : 0-6 lph</t>
  </si>
  <si>
    <t>Supplying, installing, testing and commissioning of Ph correction dosing system linked with ph monitoring device consisting of one HDPE tank of 200 litres capacity with a positive displacement diphragm dosing pump having variable flowrate of 0-10 lph. The motor shall be suitable for operation at 240 V/Single phase/50 Hz. Supply. The pump shall be supplied complete with necessary agitator, polypropylene piping, valves, strainers, low level  switch(Range 0-600mm) and injection fittings. The pump shall be speed &amp; stroke control. (Pump to be with one working and one stand by assembly) 
Flow rate : 0-10 lph</t>
  </si>
  <si>
    <t xml:space="preserve">Supply, Installation, Testing &amp; Commisioning of Reverse Osmosis unit of following capacity to treat the raw water having TDS 1200 ppm and reducing TDS to 100ppm and hardness less than 50 ppm or as per WHO standards. The operating voltage to 230 volt AC +/- 10%. Potable water system components shall comply with Safe Drinking Water Act Amendments, the 1988 Lead Contamination Control Act and shall be to ANSI/NSF 61 Section 9.
Contractor shall require to submit test report post installtion of RO plant and cost shall be inclusive of 15 days training to engineer incharge.                                                                                                                                                                                                                                        1. Pre and Post treatment Dosing System (each consisting of one HDPE tank of 200 litres capacity with a positive displacement diphragm dosing speed &amp; stroke control pump (1W + 1S) having variable flowrate of 0-6 lph. The motor shall be suitable for operation at 240 V/Single phase/50 Hz. Supply. The pump shall be supplied complete with necessary agitator, polypropylene piping, valves, strainers, low level  switch(Range 0-600mm) and injection fittings.):                                                                                                                                                                                                        a) Biocide dosing system for pre and Hypochlorite and soda ash post dosing and dosage rate 2-3 mg/l.                                                                                                                                                        b) Anti scalant dosing system for dosing downstream of MGF and ACF and dosage rate 5 mg/l. 
c) Acid dosing system in inlet of RO membrane and dosage rate 2 mg/l. 
d) SMBS dosing system for dechlorination at the inlet of RO membrane and dosage rate 5-10 mg/l.
e) PH Correction Dosing system(NaOH) for maintaining the ph to drinking water standard. Dosage required will be 2 mg/l and shall be monitored and controlled in conjugation with the monitoring device.
2. Reverse Osmosis System:
a) High Pressure Pump(1W+1S): Vertical centrifugal Pump with low pressure switch for smooth operation, dry run protection of adequate capacity and head with  SS AISI 316 stage casing, AISI SS 316 impellors, SS Suction chamber, SS 316 Pump shaft, steel base plate, carbon mechanical shaft seal and suction and discharge casing as per IEC standards, connected to TEFC Ventilated induction motor of 2 pole, 2900 RPM,  suitable  for 400/440 Volts, 3 phase, 50 Hz A.C. supply with glycerin filled pressure gauge ,  vibration  elimination pads, dry run protection etc. complete with base and frame, nuts   and   bolts. The pump should be rated at the premium efficiency rating of IE. The pump inclosure to be minimum IP 54 rated and insulation class to be F. 
b) Reverse Osmosis Block comprising of micron filter and membrane encased inside pressure vessels. the membrane to be thin film composite in spiral wound construction and shall be in suitable numbers for the rated capacity of the RO Unit. Membrane material to be TFC Polyamide.RO Housing to FRP material with pressure rating of 250 psi.
The treatment station to be PLC based fully automated system.  The item includes all necessary instruements like level indicators switches, solenoid valve at blending line, control cables etc to complete the system.
a) 3000 LPH                                                                                                                                                                                                                                                                                                                                                                                                                          </t>
  </si>
  <si>
    <t>b) 2000 LPH</t>
  </si>
  <si>
    <t>Supplying, installing, testing and commissioning of Electronic ozonator 100-120 gram/hr. discharge capacity, completely in SS with electronic power supply invertor with latest ozone technology to generate high capacity ozone with minimum power consumption and minimum break down. The system to be with SS 316 electro polished ozone cell, SS 316 electro polished ozone injector(ejector) with SS 316 Non return valve, silicon / teflon tubing 1/4" x 5 meter. All contact parts to be either in SS 316 electro polished or teflon.</t>
  </si>
  <si>
    <t>Supply, installation, testing and commissioning of the UV unit of required flow rate consisting of reactor, cabinet housing, cabinet cooling, treatment chamber, electrical panel, temperature safety control, lampout alert, UV radiometer along with UV monitoring system and UV monitoring readout panel (Intensity monitor required which shows the life cycle remaining since commissioning, Lamp replacement indicator, lamp failure indicator etc.).  The UV Dosage should be &gt; 30,000 uW – Sec / sq.cm.  The lamps should be selected based upon the flow requirement of respective unit. The unit shall be complete with temperature safety control, lamp out alert circuit &amp; UV radiometer with 4 – 20 mA output and auto cleaning feature. The treatment chamber shall be SS 316.
a) 40000 LPH</t>
  </si>
  <si>
    <t>b) 10000 LPH</t>
  </si>
  <si>
    <t>c) 7500 LPH</t>
  </si>
  <si>
    <t>d) 5000 LPH</t>
  </si>
  <si>
    <t>e) 3000 LPH</t>
  </si>
  <si>
    <t>f) 2000 LPH</t>
  </si>
  <si>
    <t>Providing &amp; fixing on line turbine type flow meter of following sizes with preamplifier &amp; microprocessor based electronic flow meter mounted in plumbing plant room electrical control panel with the following features. Monitoring the total flow, Flow rate, high low arm batching and blending etc. Including electrical wiring from preamplifier to microprocessor based flow meter. Complete with all type of Plumbing &amp; Electrical connections, accessories,  wiring, conduits &amp; supports complete with all respect. The signal from read out shall be 4-20 m.amps to be received on BAS.
Flow Rate Range : upto  1000 LPM 
Temperature Range : upto  85 degree celcius.
Pressure Range : upto 50 bar
Material of construction: Stainless steel
IP Rating: IP 67 for transmitter and IP 68 for senser.
Accuracy : 1 % on positive and negative side.
50 mm diameter</t>
  </si>
  <si>
    <t xml:space="preserve">65 mm diameter </t>
  </si>
  <si>
    <t xml:space="preserve">80 mm diameter </t>
  </si>
  <si>
    <t>Providing &amp; fixing on line turbine type flow meter with preamplifier &amp; microprocessor based electronic flow meter mounted in plumbing plant room electrical control panel with the following features. Monitoring the total flow, Flow rate, high low arm batching and blending etc. Including electrical wiring from preamplifier to microprocessor based flow meter. Complete with all type of Plumbing &amp; Electrical connections, accessories,  wiring, conduits &amp; supports complete with all respect. The signal from read out shall be 4-20 m.amps to be received on BAS.                                                                                                                                                                                                                               
Flow Rate Range : upto  2000 LPM
Temperature Range : upto  85 degree celcius.
Pressure Range : upto 50 bar
Material of construction: Stainless steel
IP Rating: IP 67 for transmitter and IP 68 for senser.
Accuracy : 1 % on positive and negative side.
80 mm diameter</t>
  </si>
  <si>
    <t>150 mm diameter</t>
  </si>
  <si>
    <t>Supplying, Installation, Testing and Commisioning of Water level indicators cum controllers of Stainless Steel Probe with Digital display panel for installation on storage tanks, and capable of providing 4 to 20 mA analog signal compatible  with PLC signal inputs ( probe should be provided with 20m cable with no connection joints in single run) and complete  as per working requirements . All analog output from probe should be indicated in digital output panel placed in MCC panel and wiring should be done for interlocking , auto start / stop of pump complete as per specifications and as required. Including annunciation and indication panel with interlocking arrangement complete in accordance to specification with level indicator (for incoming line to raw tank and filter feed line to dom. tank ,  : High / Low Level Controller) etc with control cabling from field to MCC as required. Vender needs to submit IO summary prior to finalization for approval.</t>
  </si>
  <si>
    <t>Supplying, Installation, Testing and Commisioning of online TDS meter suitable for fixing at domestic water treatment station for online monitoring of water quality at inlet and oulet, equipment shall be provided with Built-in non-volatile memory,local display, Automatic Temperature, Compensation, Password Protected, IP - 67 rating, measuring following range , including cable termination for controlling and alarming complete as per specifications ( cost of cabling and end termination shall be paid under relevant subhead) The device to be BMS compatible with relevant port for controlled operation form the main controlling panel of the plant room.
0 to 3000 ppm</t>
  </si>
  <si>
    <t>0 to 1000 ppm</t>
  </si>
  <si>
    <t>Supplying, Installation, Testing and Commisioning of online Ph meter suitable for fixing at domestic water treatment station for online monitoring of water ph level at outlet of treatment station, equipment shall be provided with Built-in non-volatile memory,local display, Automatic Temperature, Compensation, Password Protected, IP - 67 rating, measuring range 2 to 12 ph , including cable termination for controlling and alarming complete as per specifications ( cost of cabling and end termination shall be paid under relevant subhead). The meter to be set at a range of 6.5 to 8 ph level with automatic linkage with the ph correction dosing system to control ph level. The device to be capable of raising an alarm when ph reduces below 6.5 and increases beyond 8.5. The device to be BMS compatible with relevant port for controlled operation form the main controlling panel of the plant room.</t>
  </si>
  <si>
    <t>Supplying, Installation, Testing and Commisioning of active and free chlorine meter to be linked with SMBS dosing system for analysis of active chlorine(HOCL) or total free chlorine(HOCl + CIO-) comprising of transmitter, cable (10 mtr.), probe and flow through cell, PE Tubing drain etc complete in all respect suitable to work at 240 V AC, 50/60 Hz, measuring range 0.5 mg/l free chlorine, detection range &lt; 10 ppb HOCl and 20 ppb free chlorine, response time &lt; 90 seconds, Temperature range 0-45 oC with 20 mA isolated analog output, 4 dry contacts NO/NC(250VAC, 3A / 30VDC, 0.5A ohmic load max. ) for high/low limits(programmable delay and hysteresis),system alarm with manual or automatic acknoledgement,timer programmable frequency and sequence). The transmitter to IP 65 rated. The electrodes to be silver anode and measuring cell to be PVC.</t>
  </si>
  <si>
    <t>Supplying, Installation, Testing and Commisioning of following diameter electronic water meter with direct reading dial in KL with all internal parts in gunmetal or brass, flanged distance piece for easy removal in future, 100mm dia strainer, 100mm dia Bourden type gylecerin filled pressure gauge and isolation cock complete in all respects.
65 mm dia water meter with 80 mm dia strainer &amp; 100 dia bourden type gylecerin filled pressure gauge</t>
  </si>
  <si>
    <t>80 mm dia water meter with 100 mm dia strainer &amp; 100 dia bourden type gylecerin filled pressure gauge</t>
  </si>
  <si>
    <t>150 mm dia water meter with 100 mm dia strainer &amp; 100 dia bourden type gylecerin filled pressure gauge</t>
  </si>
  <si>
    <t>Supplying, Installation, Testing and Commisioning of tanker inlet connection complete with of 150 mm diameter GI inlet piping, hose inlet connection, MS Cabinet enclosure (epoxy painted after fabrication), pad locking arrangement, inlet flexiblehose complete with all necessary arrangement.</t>
  </si>
  <si>
    <t>Supply, installation , testing &amp; commissioning of  150 mm diameter mosquito proof  brass overflow grating  for underground/overhead water tanks.</t>
  </si>
  <si>
    <t>Supply, installation , testing &amp; commissioning of 150 mm diameter  insect vermin -proof coupling to vent pipes of underground tank/overhead tank with threaded or flanged joints, including M.S. flanges, nuts, bolts, 3mm thick rubber insertions complete.</t>
  </si>
  <si>
    <t xml:space="preserve">Supply, installation , testing &amp; commissioning of  suitable flexible neoprene rubber expansion joint, single  arch with integral rubber flanges with SRR drilled as per BS-10, Table-D, complete.
50mm dia </t>
  </si>
  <si>
    <t xml:space="preserve">65mm dia </t>
  </si>
  <si>
    <t xml:space="preserve">80mm dia </t>
  </si>
  <si>
    <t xml:space="preserve">100mm dia </t>
  </si>
  <si>
    <t xml:space="preserve">150mm dia </t>
  </si>
  <si>
    <t xml:space="preserve">Domestic water supply ( Plant room suction &amp; delivery headers) -Providing, fixing, jointing and testing in position  the  following  SCH 40/80 PVC pipe confirming to ASTM D -1785 and fittings as per ASTM D-2466/2467 whichever would be applicable as per pipes grade, cut  to required  lengths  including all necessary fittings  such as bends, tees, unions,  reducers,  flanges  &amp; plugs, expansion bellows etc. Threading, jointing, and making proper connections. Cutting hole in wall / floor / slab and making good the same. Cost shall be inclusive of supports for fixing of pipes complete as per specifications. Pipes and fittings upto 50mm dia shall be of Sch40 and higher dia pipes i.e. from 65mm dia to 200mm dia shall be of Sch 80.
15 mm dia nominal bore     </t>
  </si>
  <si>
    <t>20 mm dia nominal bore</t>
  </si>
  <si>
    <t>25 mm dia nominal bore</t>
  </si>
  <si>
    <t>32 mm dia nominal bore</t>
  </si>
  <si>
    <t>40 mm dia nominal bore</t>
  </si>
  <si>
    <t>50 mm dia nominal bore</t>
  </si>
  <si>
    <t>65 mm dia nominal bore</t>
  </si>
  <si>
    <t>80 mm dia nominal bore</t>
  </si>
  <si>
    <t>100 mm dia nominal bore</t>
  </si>
  <si>
    <t>150 mm dia nominal bore</t>
  </si>
  <si>
    <t>Supply, installation , testing &amp; commissioning of  male/ female screwed end full way lever operated forged brass ball valve(PN 16) of brass body with forged brass ball &amp; teflon seat tested to a pressure 24 Kg / sqcm with threaded joints complete as required.
20 mm nominal bore</t>
  </si>
  <si>
    <t>25 mm nominal bore</t>
  </si>
  <si>
    <t>32 mm nominal bore.</t>
  </si>
  <si>
    <t>40 mm nominal bore</t>
  </si>
  <si>
    <t>50 mm nominal bore</t>
  </si>
  <si>
    <t>Supply, Installation, Testing and commissioning of  slim seal type PN 16 C.I. Butterfly valve confirming to IS 13592 (Body : Grey Cast Iron, shaft : SS, Disc : SG Iron (Rilson coated), Liner : HT - EPDM) of  approved  make  with   PN 16 rating flange dimensions shall be confirming to IS 6392, washer, nuts &amp; bolts. Rated to temperature of 85 Deg C and tested to a pressure not less than 24 Kg/Sq.cm.
65 mm nominal bore</t>
  </si>
  <si>
    <t>80 mm nominal bore</t>
  </si>
  <si>
    <t>100 mm nominal bore</t>
  </si>
  <si>
    <t>150 mm nominal bore</t>
  </si>
  <si>
    <t xml:space="preserve">Supply, installation , testing &amp; commissioning of  PN 16 dual plate check valve with CI Body, CS Disc, stainless steel stop pin, hing pin and spring and EPDM seal of approved quality (screwed end) including union, nipple, fixing on pipe complete as required  and tested to a pressure not less than 24 Kg/Sq.cm.
50 mm nominal bore          </t>
  </si>
  <si>
    <t>65 mm nominal bore</t>
  </si>
  <si>
    <t xml:space="preserve">Providing, fixing, testing and commissioning of  CI `Y' strainer for pressure of 16 kg / sq.cm with bronze perforated  sheet basket including  rubber gasket, flanges ( test pressure of 24 kg / sqcm), nuts, bolts and washers, panting of the same complete as required and suitable for system pressure.
100 mm dia                                                                     </t>
  </si>
  <si>
    <t>150 mm dia</t>
  </si>
  <si>
    <t>200 mm dia</t>
  </si>
  <si>
    <t>Supply, installation , testing &amp; commissioning of 3000 litre capacity SS water tank for drinking water storage , tank shall be provided with Inner layer SS316 + Outer Layer SS 304 of specified thickness, tank should be provided with inlet, outlet and vent/overflow connection, 50mm Puf Insulation , manhole cover 450mm dia,  Inlet connection of water tank shall be of 25mm nominal bore, overflow/vent - 25mm nominal bore and outlet connection at bottom of tank of 40mm nominal bore.  Cost of tank shall be inclusive of Angle stiffeners,stand leg,  SS flanges connecting from water treatment facility and distribution system complete as per approved specifications.
( contractor shall provide drawing to civil contractor for tank foundation)
 ( Thickness  of inner layer 0.8mm &amp;  outer layer .6mm)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</si>
  <si>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Pipes, cables etc. exceeding 80 mm dia but not exceeding 300 mm dia.</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</si>
  <si>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Engineer-in-charge.All kinds of soil</t>
  </si>
  <si>
    <t>Providing and laying non-pressure NP2 class (light duty) R.C.C. pipes with collars jointed with stiff mixture of cement mortar in the proportion of 1:2 (1 cement : 2 fine sand) including testing of joints etc. complete :
150 mm diameter</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</si>
  <si>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t>
  </si>
  <si>
    <t xml:space="preserve">Drinking water station, storage tank and flushing mechanism.
Supply, installation , testing &amp; commissioning  of modular drinking water fountain   having rated capacity 8.0 GPH suitable to deliver the normal/ cold water through tap along with basin , operation between 20-120 PSI, stainless steel finish with heavy duty galvanized steel with mountin frame, making connection with high efficiency chiller  i/c Supply, installation , testing &amp; commissioning of necessary hardware like stop valve, TRAP, pipe connector to waste line and supply line (Excluding Civil work). 
 </t>
  </si>
  <si>
    <t>Capacity: 2000 Litre(Campus Inn)</t>
  </si>
  <si>
    <t>Capacity: 1000 Litre(Faculty Houses)</t>
  </si>
  <si>
    <t>Capacity: 1000 Litre(Student Houses)</t>
  </si>
  <si>
    <t>Capacity: 3000 Litre(Dining-student housing)</t>
  </si>
  <si>
    <t xml:space="preserve">Supply, Installation, Testing and commissioning of  DC operated stainless steel type solenoid valve for auto opening of drain valve of the flushing water storage tank at each building terrace after each 36 hours of non operation with adjustable range between 6-72 hr. The item includes supply installation testing and commisioning of flow switch in the suction line, wiring and fixing of transformer or panel in main MCC panel for complete auto operation of system. Complete shall be rated to temperature of 85 Deg C and tested to a pressure not less than 15 Kg/Sq.cm.The installation includes all pipe fittings( valves, elbows, nipples etc.) and control circuitary ( timers, relays, wires, etc) to complete the system as required.
</t>
  </si>
  <si>
    <t>Electrical Works (Panels, cables, end terminations, cable trays and allied)
Design, Fabrication,Supply, Installation, Testing and Commissioning of following type tested Wall mounted / Floor mounted(including base stand), 415V,3PH, 50Hz extensible and fully compartmentalized panels complying to IS 8623/93. The indoor panels shall be IP 42 and outdoor panels shall be IP 55 type.The Panel shall have proper space with required clearance for cables, incoming / outgoing switchgear, CTs, PTs, ammeter, Voltmeter, selector switches, Insulated and properly supported compartmentalized bus bars with heat shrinkable sleeves along with the other control circuit accessories within the panel and any other electrical component mentioned in the Panel SLD.The panel shall be fabricated out of CRCA not less than 2.0 mm thick for load bearing members and 1.6mm for the doors of LT panel.The Panel shall have seven tank pre treatment process comprising of degreasing, rinsing, de-rusting, rinsing, phosphatising, rinsing and passivation followed by powder coat painting having a paint thickness of 60 microns or as specified.The Panel shall be Dust/Vermin poof  with earth studs as per the SLD and specifications. All Panels shall be BMS compatible and shall have HMI screen and PLC.
Supply, installation testing and commissioning of Direct on line starter / Star-delta starters suitable for motors of air handling units/ Tertiary pumps of below mentioned capacities. The starter shall comprise of all necessary power and control equipments including Auto / Manual selector switch, Start/stop push butons, LED indications, Star contactor , delta contactor , timer relay contactor, electronic timer, potential free NO/NC contacts and necessary control wirings properly connected in fully usable state. Minimum utilization catagory for all contactors shall be AC3 and contactor shall be capable to withstand the steady state (full load) and starting inrush current. The starter shall have necessary protection device (MPCB +EOCR) whose settings and ratings shall be as per the type-2 co-ordination chart. The starter shall have inbuilt protection against overcurrent, short circuit and single phasing. All these starters shall be equipped with discharge resistors suitable for making the starter run under the closed transition state. All below mentioned starters shall be BMS compatible and additional contacts and wiring required for BMS integration shall be provided.
Incoming :
Surge arrester (1 No.) 2kVp,50kA rated surge arrestor suitable fo both lightning and switching surges,complete with suitable protection fuse (inbuilt) along with suitable, FP, MCCB (Thermal magnetic based) and surge counter.MCCB (1 No.) 415V, 50Hz, 200A, 4P, 25kA for 1 sec rated , SCADA compatible MCCB breaker with microprocessor based inbuilt release having LSIG protection, potential free NO &amp; NC contacts, undervoltage/shunt coils as required in addition to 4 spare NO and 4 spare NC contacts, door interlocking, and any other controls or interlocks as described in specifications or schedules complete as required.- 1No.                                                                                                                                                             Indication lamps (6 Nos.) LED type phase indication lamps suitable for 230V,50Hz AC (red, yellow, blue) - 1 Nos.
LED type Indication lamps for breaker, suitable for 230V,50Hz AC supply (on, off, trip) - 1Nos.
Metering (1 No.) Multifunction meter with inbuilt selector switch for measurement of current, voltage, power factor, KVA, kVAh, KVArh, KVAR, frequency, %THD (upto 15th order), THDi,THDv,KWHr (both line and phase) and maximum demand recording and indicating etc. complete as per specifications, compatibility to SCADA along with RS485 port along with 3Nos. , 415V ,200/5A, 15VA, CL-0.5 current transformer as required.
Busbar (1 Set - 4P + E) Busbar made up of electrolytic grade high conductivity aluminium in rectangular cross section and suitable for 415V, FP, 50 Hz, 300 A, 25 kA for 1 sec of required length and cross sectional area.                         
Outgoing :                                                                                                                                                                              
3.26kW Direct online starter , 8A MPCB with OLR range 5.5-8A, 16A  contactor -3 nos.
10.6kW star delta starter , 32A MPCB with OLR range 8-12.5A, 32A delta contactor and 9A star contactor-3 nos. 1.30kW Direct online starter , 8A MPCB with OLR range 5.5-8A, 16A  contactor -3 nos.  
40 Amp 4P MCB, 10 KA - 4 Nos.  
16 Amp DP MCB, 10 KA - 12 Nos.</t>
  </si>
  <si>
    <t xml:space="preserve">Incoming :
Surge arrester 2kVp,50kA rated surge arrestor suitable fo both lightning and switching surges,complete with suitable protection fuse (inbuilt) along with suitable, FP, MCCB (Thermal magnetic based) and surge counter.
MCCB (415V, 50Hz, 200A, 4P, 25kA for 1 sec rated , SCADA compatible MCCB breaker with microprocessor based inbuilt release having LSIG protection, potential free NO &amp; NC contacts, undervoltage/shunt coils as required in addition to 4 spare NO and 4 spare NC contacts, door interlocking, and any other controls or interlocks as described in specifications or schedules complete as required.- 1No.
Indication lamps (6 Nos.) LED type phase indication lamps suitable for 230V,50Hz AC (red, yellow, blue) - 1 Nos.
LED type Indication lamps for breaker, suitable for 230V,50Hz AC supply (on, off, trip) - 1Nos.
Metering (1 No.)Multifunction meter with inbuilt selector switch for measurement of current, voltage, power factor, KVA, kVAh, KVArh, KVAR, frequency, %THD (upto 15th order), THDi,THDv,KWHr (both line and phase) and maximum demand recording and indicating etc. complete as per specifications, compatibility to SCADA along with RS485 port along with 3Nos. , 415V ,200/5A, 15VA, CL-0.5 current transformer as required. 
Busbar (1 Set - 4P + E) Busbar made up of electrolytic grade high conductivity aluminium in rectangular cross section and suitable for 415V, FP, 50 Hz, 200 A, 25 kA for 1 sec of required length and cross sectional area.                  
Outgoing :                                                                                                                                                                             
 0.78kW Direct online starter , 3.2A MPCB with OLR range 2.2-3.2A, 12A  contactor -3 nos.
3.91kW Direct online starter , 12.5A MPCB with OLR range 9-12.5A, 32A  contactor -3 nos.
0.65kW Direct online starter , 2A MPCB with OLR range 1.4-2A, 9A  contactor -3 nos.
1.49kW Direct online starter , 5A MPCB with OLR range 3.5-5A, 16A  contactor -3 nos. 
40 Amp 4P MCB, 10 KA - 4 Nos.  
16 Amp DP MCB, 10 KA - 20 Nos.      </t>
  </si>
  <si>
    <t xml:space="preserve">Incoming : 
Surge arrester 2kVp,50kA rated surge arrestor suitable fo both lightning and switching surges,complete with suitable protection fuse (inbuilt) along with suitable, FP, MCCB (Thermal magnetic based) and surge counter.
MCCB 415V, 50Hz, 160A, 4P, 25kA for 1 sec rated , SCADA compatible MCCB breaker with microprocessor based inbuilt release having LSIG protection, potential free NO &amp; NC contacts, undervoltage/shunt coils as required in addition to 4 spare NO and 4 spare NC contacts, door interlocking, and any other controls or interlocks as described in specifications or schedules complete as required.- 1No.
Indication lamps (6 Nos.) LED type phase indication lamps suitable for 230V,50Hz AC (red, yellow, blue) - 1 Nos.
LED type Indication lamps for breaker, suitable for 230V,50Hz AC supply (on, off, trip) - 1Nos. 
Metering (1 No.)Multifunction meter with inbuilt selector switch for measurement of current, voltage, power factor, KVA, kVAh, KVArh, KVAR, frequency, %THD (upto 15th order), THDi,THDv,KWHr (both line and phase) and maximum demand recording and indicating etc. complete as per specifications, compatibility to SCADA along with RS485 port along with 3Nos. , 415V ,160/5A, 15VA, CL-0.5 current transformer as required. 
Busbar (1 Set - 4P + E) Busbar made up of electrolytic grade high conductivity aluminium in rectangular cross section and suitable for 415V, FP, 50 Hz, 200 A, 25 kA for 1 sec of required length and cross sectional area.                        
Outgoing :                                                                                                                                                                              
0.98kW Direct online starter , 3.2A MPCB with OLR range 2.2-3.2A, 12A  contactor -3 nos.
2.94kW Direct online starter , 8A MPCB with OLR range 5.5-8A, 16A  contactor -3 nos.
0.65kW Direct online starter , 2A MPCB with OLR range 1.4-2A, 9A  contactor -3 nos.
1.49kW Direct online starter , 5A MPCB with OLR range 3.5-5A, 16A  contactor -3 nos. 
40 Amp 4P MCB, 10 KA - 4 Nos.  
16 Amp DP MCB, 10 KA - 20 Nos.                                                                                                </t>
  </si>
  <si>
    <t xml:space="preserve">Incoming :
Surge arrester 2kVp,50kA rated surge arrestor suitable fo both lightning and switching surges,complete with suitable protection fuse (inbuilt) along with suitable, FP, MCCB (Thermal magnetic based) and surge counter.
MCCB 415V, 50Hz, 160A, 4P, 25kA for 1 sec rated , SCADA compatible MCCB breaker with microprocessor based inbuilt release having LSIG protection, potential free NO &amp; NC contacts, undervoltage/shunt coils as required in addition to 4 spare NO and 4 spare NC contacts, door interlocking, and any other controls or interlocks as described in specifications or schedules complete as required.- 1No.
Indication lamps (6 Nos.) LED type phase indication lamps suitable for 230V,50Hz AC (red, yellow, blue) - 1 Nos.
LED type Indication lamps for breaker, suitable for 230V,50Hz AC supply (on, off, trip) - 1Nos. 
 Metering (1 No.)Multifunction meter with inbuilt selector switch for measurement of current, voltage, power factor, KVA, kVAh, KVArh, KVAR, frequency, %THD (upto 15th order), THDi,THDv,KWHr (both line and phase) and maximum demand recording and indicating etc. complete as per specifications, compatibility to SCADA along with RS485 port along with 3Nos. , 415V ,160/5A, 15VA, CL-0.5 current transformer as required. 
Busbar (1 Set - 4P + E) Busbar made up of electrolytic grade high conductivity aluminium in rectangular cross section and suitable for 415V, FP, 50 Hz, 200 A, 25 kA for 1 sec of required length and cross sectional area.                         
Outgoing :                                                                                                                                                                              
0.98kW Direct online starter , 3.2A MPCB with OLR range 2.2-3.2A, 12A  contactor -3 nos.
2.45kW Direct online starter , 8A MPCB with OLR range 5.5-8A, 16A  contactor -3 nos. 
3.91kW Direct online starter , 12.5A MPCB with OLR range 9-12.5A, 32A  contactor -3 nos.
0.65kW Direct online starter , 2A MPCB with OLR range 1.4-2A, 9A  contactor -3 nos. 
40 Amp 4P MCB, 10 KA - 4 Nos.  
16 Amp DP MCB, 10 KA - 15 Nos.    </t>
  </si>
  <si>
    <t xml:space="preserve">Incoming :  
Surge arrester 2kVp,50kA rated surge arrestor suitable fo both lightning and switching surges,complete with suitable protection fuse (inbuilt) along with suitable, FP, MCCB (Thermal magnetic based) and surge counter. 
MCCB 415V, 50Hz, 160A, 4P, 25kA for 1 sec rated , SCADA compatible MCCB breaker with microprocessor based inbuilt release having LSIG protection, potential free NO &amp; NC contacts, undervoltage/shunt coils as required in addition to 4 spare NO and 4 spare NC contacts, door interlocking, and any other controls or interlocks as described in specifications or schedules complete as required.- 1No.
Indication lamps (6 Nos.) LED type phase indication lamps suitable for 230V,50Hz AC (red, yellow, blue) - 1 Nos.
LED type Indication lamps for breaker, suitable for 230V,50Hz AC supply (on, off, trip) - 1Nos. 
Metering (1 No.)Multifunction meter with inbuilt selector switch for measurement of current, voltage, power factor, KVA, kVAh, KVArh, KVAR, frequency, %THD (upto 15th order), THDi,THDv,KWHr (both line and phase) and maximum demand recording and indicating etc. complete as per specifications, compatibility to SCADA along with RS485 port along with 3Nos. , 415V ,160/5A, 15VA, CL-0.5 current transformer as required. 
Busbar (1 Set - 4P + E) Busbar made up of electrolytic grade high conductivity aluminium in rectangular cross section and suitable for 415V, FP, 50 Hz, 200 A, 25 kA for 1 sec of required length and cross sectional area.                         
Outgoing :  
1.30kW Direct online starter , 4A MPCB with OLR range 2.8-4A, 16A  contactor -3 nos.
3.42kW Direct online starter , 8A MPCB with OLR range 5.5-8A, 16A  contactor -3 nos.
3.91kW Direct online starter , 12.5A MPCB with OLR range 9-12.5A, 32A  contactor -3 nos.
0.82kW Direct online starter , 3.2A MPCB with OLR range 2.2-3.2A, 12A  contactor -3 nos.
Spare comartment Provision for 3 DOL starters and 3 Star/Delta starters.
40 Amp 4P MCB, 10 KA - 4 Nos.  
16 Amp DP MCB, 10 KA - 15 Nos. </t>
  </si>
  <si>
    <t xml:space="preserve">Incoming :
Surge arrester 2kVp,50kA rated surge arrestor suitable fo both lightning and switching surges,complete with suitable protection fuse (inbuilt) along with suitable, FP, MCCB (Thermal magnetic based) and surge counter.
MCCB 415V, 50Hz, 160A, 4P, 25kA for 1 sec rated , SCADA compatible MCCB breaker with microprocessor based inbuilt release having LSIG protection, potential free NO &amp; NC contacts, undervoltage/shunt coils as required in addition to 4 spare NO and 4 spare NC contacts, door interlocking, and any other controls or interlocks as described in specifications or schedules complete as required.- 1No. 
Indication lamps (6 Nos.) LED type phase indication lamps suitable for 230V,50Hz AC (red, yellow, blue) - 1 Nos.
LED type Indication lamps for breaker, suitable for 230V,50Hz AC supply (on, off, trip) - 1Nos. 
Metering (1 No.)Multifunction meter with inbuilt selector switch for measurement of current, voltage, power factor, KVA, kVAh, KVArh, KVAR, frequency, %THD (upto 15th order), THDi,THDv,KWHr (both line and phase) and maximum demand recording and indicating etc. complete as per specifications, compatibility to SCADA along with RS485 port along with 3Nos. , 415V ,160/5A, 15VA, CL-0.5 current transformer as required.
Busbar (1 Set - 4P + E) Busbar made up of electrolytic grade high conductivity aluminium in rectangular cross section and suitable for 415V, FP, 50 Hz, 200 A, 25 kA for 1 sec of required length and cross sectional area.                         
Outgoing :  
0.78kW Direct online starter , 3.2A MPCB with OLR range 2.2-3.2A, 12A  contactor -3 nos.
2.15kW Direct online starter , 8A MPCB with OLR range 5.5-8A, 16A  contactor -3 nos.
3.91kW Direct online starter , 12.5A MPCB with OLR range 9-12.5A, 32A  contactor -3 nos.
0.65kW Direct online starter , 2A MPCB with OLR range 1.4-2A, 9A  contactor -3 nos.
40 Amp 4P MCB, 10 KA - 4 Nos.  
16 Amp DP MCB, 10 KA - 15 Nos. </t>
  </si>
  <si>
    <t>1.1 kV grade XLPE FRLS armoured power cables: Supplying following 1.1kV grade, XLPE insulated, FRLS type armoured cables suitable for 415V, 50Hz, AC system, with inner and outer PVC sheath, outer sheath provided with FRLS insulation, galvanised steel armouring (round or flat as mentioned) and with all components as mentioned in BOQ, specifications and schedule, complete as required.                                                                                                                                                                                 4C X 10 sqmm copper conductor, 2XWY</t>
  </si>
  <si>
    <t>4C X 4 sqmm copper conductor - 2XWY</t>
  </si>
  <si>
    <t xml:space="preserve">1.1 kV grade FRLS control cables:  Supplying following 1.1kV grade, XLPE insulated, FRLS type control cables,suitable for 415V, 50Hz, AC system, with inner and outer PVC sheath, outer sheath provided with FRLS insulation and with all components as mentioned in BOQ, specifications and schedule, complete as required.                                                                                                            2C X 2.5 sqmm copper conductor </t>
  </si>
  <si>
    <t>4C X 2.5 sqmm copper conductor - 2XWY</t>
  </si>
  <si>
    <t>6C X 2.5 sqmm copper conductor - 2XWY</t>
  </si>
  <si>
    <t>10C X 2.5 sqmm copper conductor - 2XWY</t>
  </si>
  <si>
    <t>12C X 2.5 sqmm copper conductor - 2XWY</t>
  </si>
  <si>
    <t>21C X 2.5 sqmm copper conductor - 2XWY</t>
  </si>
  <si>
    <t>1.1 kV grade cable laying:  Laying and fixing of one number PVC insulated and PVC sheathed / XLPE power cable of 1.1 KV grade of following size on cable tray as required. Upto 35 sq. mm (clamped with 1mm thick saddle)</t>
  </si>
  <si>
    <t>3C X 10 sqmm copper conductor, 2XWY</t>
  </si>
  <si>
    <t>2C X 2.5 sqmm copper conductor - 2XWY</t>
  </si>
  <si>
    <t xml:space="preserve">4C X 2.5 sqmm copper conductor- 2XWY </t>
  </si>
  <si>
    <t>Supplying and installing following size of perforated Hot Dipped Galvanised Iron cable tray (galvanisation thickness not less than 50 microns) with perforation not more than 17.5%, in convenient sections, joined with connectors, suspended from the ceiling with G.I. suspenders including G.I. bolts &amp; nuts, etc. as required.                                                                                                                                   100 mm width x 50 mm depth x 1.6 mm thickness</t>
  </si>
  <si>
    <t>150 mm width x 50 mm depth x 1.6 mm thickness</t>
  </si>
  <si>
    <t>300 mm width x 50 mm depth x 1.6 mm thickness</t>
  </si>
  <si>
    <t xml:space="preserve">Supplying and installing following size of perforated Hot Dipped Galvanised Iron cable tray “bends” (galvanisation not less than 50 microns) with perforation not more than 17.5%, in convenient sections, joined with connectors, suspended from the ceiling with G.I. suspenders including G.I. bolts &amp; nuts, etc. as required.                                                                                                              100 mm width X 50 mm depth X 1.6 mm thickness </t>
  </si>
  <si>
    <t>150 mm width X 50 mm depth X 1.6 mm thickness</t>
  </si>
  <si>
    <t xml:space="preserve">300 mm width X 50 mm depth X 1.6 mm thickness </t>
  </si>
  <si>
    <t>Supplying and installing following size of perforated Hot Dipped Galvanised Iron cable tray “Tee” (galvanisation not less than 50 microns) with perforation not more than 17.5%, in convenient sections, joined with connectors, suspended from the ceiling with G.I. suspenders including G.I. bolts &amp; nuts, etc. as required.                                                                                                          100 mm width X 50 mm depth X 1.6 mm thickness</t>
  </si>
  <si>
    <t xml:space="preserve">Supplying and installing following size of perforated Hot Dipped Galvanised Iron cable tray “Reducer” (galvanisation not less than 50 microns) with perforation not more than 17.5%, in convenient sections, joined with connectors, suspended from the ceiling with G.I. suspenders including G.I. bolts &amp; nuts, etc. as required.                                                                            100 mm width X 50 mm depth X 1.6 mm thickness </t>
  </si>
  <si>
    <t xml:space="preserve">150 mm width X 50 mm depth X 1.6 mm thickness </t>
  </si>
  <si>
    <t>Nos. of Pumps : 4nos (3w+1s) (BALANCING TANK B TO KAMAL SAGAR-B )
Water Flow Rate : 35 LPS each pump
Solid handling capacity:  25-30 mm
Head :  40 M</t>
  </si>
  <si>
    <t>Nos. of Pumps : 3nos (2w+1s) (BALANCING TANK B TO KAMAL SAGAR-B )
Water Flow Rate : 27 LPS each pump 
Solid handling capacity:  25-30 mm
Head :  40 M</t>
  </si>
  <si>
    <t>Providing, laying and jointing in position HDPE PE 100 PN 6.0 main line pipe conforming to IS: 4984  and suitable for the respecting working pressure with all fittings complete. The jointing shall be butt fusion welding as per approved drawing and specification including excavation in all kind of soil, refilling, ramming, shoring,  removing the excavated surplus material, providing adequate support to the pipe and making good the same complete as required. Rate shall include for dewatering necessary to execute the work. The pipe shall not be less than 1.0 m below ground level at any point.                                                                                                                                                                                                                                                                             250 mm dia nominal bore</t>
  </si>
  <si>
    <t>200 mm dia nominal bore</t>
  </si>
  <si>
    <t>Supply, Installation, Testing and commissioning of  slim seal type PN 16 Gear operated C.I. Butterfly valve confirming to IS 13592 (Body : Grey Cast Iron, shaft : SS, Disc : SG Iron (Rilson coated), Liner : HT - EPDM) of  approved  make  with   PN 16 rating flange dimensions shall be confirming to IS 6392, washer, nuts &amp; bolts. Rated to temperature of 85 Deg C and tested to a pressure not less than 24 Kg/Sq.cm.
250 mm nominal bore</t>
  </si>
  <si>
    <t xml:space="preserve">Supply, erection, testing and commisioning of handling and hoisting equipment as per the technical specification in all pump houses. </t>
  </si>
  <si>
    <t>AMC (Manpower Support to undertake the operation of the machinaries installed at site) and handling and Hoisting facilites.
Providing following manpower support to undertake the operation of the machinaries installed at site :
Min 3 Nos. certified electricians and 1 Nos. helper. However contractor may deploy more man power to ensure the smooth operation and pro rata calculation shall be performed on the basis of 3 No. electrician and 1 No. helper. The contractor has to maintain the service level agreement as stipulated in NIT.                                                                                 AMC for 1st year</t>
  </si>
  <si>
    <t>AMC for 2nd year</t>
  </si>
  <si>
    <t xml:space="preserve">Filter Feed Pumps - Supply, installation , testing &amp; commissioning Single monoblock  pumping  set with  SS AISI 316 stage casing, AISI SS 316 impellors, SS Suction chamber, SS 316 Pump shaft, steel base plate, carbon mechanical shaft seal and suction and discharge casing as per IEC standards, connected to TEFC Ventilated induction motor of 2 pole, 2900 RPM,  suitable  for 400/440 Volts, 3 phase, 50 Hz A.C. supply with glycerin filled pressure gauge ,  vibration  elimination pads, dry run protection etc. complete with base and frame, nuts,anchors   and   bolts. The pump should be rated at the premium efficiency rating of IE. The pump inclosure to be minimum IP 55 rated and insulation class to be F.
All valves, RCC foundations shall be paid seperately under relevant heads as per requirement  and as  per instructions . The vender shall submit performance curve, GA drawing and technical data sheet to the consultant prior to installation. The head versus discharge curve shall be on the rising side. The item is including termination of cables on motor.  The pump shall be capable to work with a negative suction of upto 5 mtr. without any lag in the efficiency and in cyclic operation with auto switching feature after every 5 hours. Please refer to Technical
Specifications. Pressure Vessel shall be of Polyethylene Material.
Nos. of Pumps : 2nos (1w+1s)
Water Flow Rate : 5 LPS each pump
Head :  30 M                                                                                                                                     </t>
  </si>
  <si>
    <t>Nos. of Pumps : 2nos (1w+1s) 
Water Flow Rate : 1.5 LPS each pump,  Please refer to Technical
Specifications. Pressure Vessel shall be of Polyethylene Material.
Head :  30 M</t>
  </si>
  <si>
    <t>Nos. of Pumps : 2nos (1w+1s)  
Water Flow Rate : 1.2 LPS each pump ,  Please refer to Technical
Specifications. Pressure Vessel shall be of Polyethylene Material.
Head :  30 M</t>
  </si>
  <si>
    <t>Supply, installation , testing &amp; commissioning of SS water tank for Hot water storage , tank shall be provided with Inner layer SS316 + Outer Layer SS 304 of specified thickness, tank should be provided with inlet, outlet and vent/overflow connection, 50mm Puf Insulation , manhole cover 450mm dia,  Inlet connection of water tank shall be of 25mm nominal bore, overflow/vent - 25mm nominal bore and outlet connection at bottom of tank of 40mm nominal bore.  Cost of tank shall be inclusive of Angle stiffeners,stand leg,  SS flanges connecting from water treatment facility and distribution system complete as per approved specifications.
( contractor shall provide drawing to civil contractor for tank foundation)
 ( Thickness  of inner layer 0.8mm &amp;  outer layer .6mm)
Capacity: 2000 Litre( International centre). 
This is including of storage tank, valve &amp; flanges. Other
Accessories related to Hot water storage.Please refer to the Technical Specifications.</t>
  </si>
  <si>
    <t>Submersible Centrifugal Non-clog Drainage Pump for Plant room drainage - Supply, installation, testing and commissioning of continuous duty submersible centrifugal non-clogging drainage pumps complete with SS AISI 304 impeller, CI Casing, SS Shaft, 3 phase motor with all necessary protection and mechanical seal etc. complete with all ancillaries including float type level controllers, electrical control panels fabricatd from 14 gauge CRCA sheet volt meter ammeter with selector switch, TPMCB, 5 VA CL : CTs, phase indicating lamps protected by 2 amp SP MCB, DOL starter, necessary wiring, cable alleys, earthing, interlocking, starter with Automatic float type level controller(low, mid and high level), providing of high level alarm, sequence timer, potential free contact to starter for connection to BAS, both pumps may run simultaneously at pre determind level. The pump shall be rated at premium efficiency rating of IE. The pump inclosure to be IP 68 rated and insulation class F. The item also includes  sump pit lifting assembly suitable for 2 Nos. submersible drainage pumps in a sump of overall depth not more than 1.6 m, ready made electro – galvanized MS lifting chain, SS 316 pipe header complete with discharge manifold, flanges, tee, elbow etc. complete including SS 316 pipe upto the top of sump.  The installation shall be complete with all necessary indigenous accessories as required to complete.  (Cost to include suitable gun metal isolation valve,strainer on its suction line and gunmetal check valve and gunmetal isolation valve on its delivery line for each pump with end blind flanges as per approved shop drawings/documents and as per satisfaction of engineer in charge). 
Vendor to submit proposed pump model with duty curve. The first pump will operate at mid level and both pumps will operate at high level.
Nos. of Pumps : 2nos (1w+1s) 
Water Flow Rate : 4 LPS each pump
Solid handling capacity:  10-12 mm
Head :  15 M</t>
  </si>
  <si>
    <t>Submersible Centrifugal Non-clog Drainage Pump  - Supply, installation, testing and commissioning of continuous duty submersible centrifugal non-clogging drainage pumps complete with CI Impeller, CI Casing, , SS Shaft, 3 phase motor with all necessary protection and mechanical seal etc. complete with all ancillaries including float type level controllers, electrical control panels fabricatd from 14 gauge CRCA sheet volt meter ammeter with selector switch, TPMCB, 5 VA CL : CTs, phase indicating lamps protected by 2 amp SP MCB, DOL starter, necessary wiring, cable alleys, earthing, interlocking, starter with Automatic float type level controller, providion of high level alarm, sequence timer, potential free contact to starter for connection to BAS, both pumps may run simultaneously at pre determind level. The pump shall be rated at premium efficiency rating of IE. The pump inclosure to be IP 68 rated and insulation class F. The item also includes  sump pit lifting assembly suitable for 2 Nos. submersible drainage pumps in a sump of overall depth not more than 1.6 m, ready made electro – galvanized MS lifting chain, SS 316 pipe header complete with discharge manifold, flanges, tee, elbow etc. complete including SS 316 pipe upto the top of sump.  The installation shall be complete with all necessary indigenous accessories as required to complete.  (Cost to include suitable gun metal isolation valve,strainer on its suction line and gunmetal check valve and gunmetal isolation valve on its delivery line for each pump with end blind flanges as per approved shop drawings/documents and as per satisfaction of engineer in charge). 
Vendor to submit proposed pump model with duty curve. 
Nos. of Pumps : 4nos (3w+1s) (BALANCING TANK A TO KAMAL SAGAR-C )
Water Flow Rate : 35 LPS each pump
Solid handling capacity:  25-30 mm
Head :  40 M</t>
  </si>
  <si>
    <t xml:space="preserve">Multi Grade Filter - Supply, installation , testing &amp; commissioning of MSEP MultiGrade Filter with  SS filter complete with initial charge with pebbles, anthracite, media , connecting with multiport valve (for controlling all operations for rinsing, backwashing, service etc under automated system linked with differential pressure transmitter and differential guage), glycerine filled pressure gauge at inlet, outlet and back wash (each with isolation cock), complete as required with sand blasted inside and outside, finished with 4-6 mm thick epoxy lining reinforced and including wiring and anunciation complete as required(Thinner plate for shell and dished ends not acceptable)  including SS 304 piping complete as required and all other accessories required to make the system complete as per the specifications.
Filteration Rate 14000L/Sqm/Hr   
Test pressure 6 Kg/Sq.cm   
 Working pressure 3.5 Kg/Sq.cm  
Maximum pressure 4 Kg/Sq.cm  
Media Depth to be minimum 200 mm coarse sand, 300mm fine sand and 300mm anthracite. Diameter- 1200 mm                                                                                                                                                                                        </t>
  </si>
  <si>
    <t>Activated Carbon Filter - Supply, installation , testing &amp; commissioning of MSEP Activated Carbon filter  complete with initial charge with pebbles, anthracite, media , connecting with multiport valve (for controlling all operations for rinsing, backwashing, service etc under automated system linked with differential pressure transmitter and differential guage), glycerine filled pressure gauge at inlet, outlet and back wash (each with isolation cock), complete as required with sand blasted inside and outside, finished with 4-6 mm thick epoxy lining reinforced and including wiring and anunciation complete as required(Thinner plate for shell and dished ends not acceptable)  including SS 304 piping complete as required and all other accessories required to make the system complete as per the specifications.
Filteration Rate 14000L/Sqm/Hr , Test pressure 6 Kg/Sq.cm                                                                                                                                                                                                 Working pressure 3.5 Kg/Sq.cm , Maximum pressure 4 Kg/Sq.cm
Media Depth to be minimum 200 mm coarse sand, 300mm fine sand and 600mm activated carbon.
Diameter- 1200 mm</t>
  </si>
  <si>
    <t>Hydropneumatic Pumps for Water Transfer - Supply, Installation, Testing And Commissioning Of Compact Self Contained Skid Mounted Hydropneumatic System As Follows: a. Vertical, In-Line, Multistage, centrifugal pumps with SS-304 casing and impeller and SS-316 shaft, CI base &amp; head TEFC motor (with mechanical seal) (Vendor to submit performance curves and technical catalog of the proposed model for review &amp; information) The pump shall be selected for performance at best efficiency point.  However, the pump selection shall be suitable for performance with set point @ + 20% of the rated head. 
b. External Pump mounted or wall mounted microprocessor PID controller and frequency inverter integrated in a single body or as separate components with pressure sensor transmitter minimum two lined LCD display, diodes to indicate pump ready, pump running and fault and capable to communicate with other controllers following MODBUS-RTU or BACNET Class-2 protocall through RS485 port.  System should be capable to compensate for frictional losses at lower flows.  All alarms should be displayed in the controller. System should be equiped with dry running protection  - Quantity  :  1 No. ( BMS compatilble with RS 485 port) . c. Complete (Skid mounted wall mounted / floor mounted) electrical control panel comprising of all accessories such as PLCs, pressure switches, pressure transducers, control wiring  and any other necessary imports etc. (list to be provided by the vendor). d. Precharged  polyethelene diaphram pressure vessel (500 litre) with food grade membrane, charging connection, connected to outlet header with necessary flanges, gaskets, isolating valves, nuts/bolts etc complete. e. Set of accessories such as pressure switches, pressure transducers, inter connecting power and control cabling etc. complete. f. Accessories like pressure gauge, MS base frame (Synthetic enamel painted over a coat of primer).  g. SS suction and delivery header with flanges for inlet connection, common outlet header with flanges for outlet connections as required, and inter connecting piping with flexible connections, eccentric type reducers etc. all necessary indigenous accessories as required to complete the installation. Note: Contractor to note that the suction header is required to have inlet connection from the Puddle Flange @ water tanks and to the pump suction.  Provision of delivery header is required to have outlet connection from the pumps.  Suitable outlet flanges from the delivery mainfold / header shall be provided as required. Pump shall be capable of delievering adequate flow at 20% increased flow &amp; 10% reduced head. The entire set to include all items mentioned in description above from a to g.
Nos. of Pumps : 2 nos (1 w+1 s)
Water Flow Rate : 4 LPS each pump
Head :  45 M</t>
  </si>
  <si>
    <t>Hydropneumatic Pumps for Irrigation Water Transfer - Supply, Installation, Testing And Commissioning Of Compact Self Contained Skid Mounted Hydropneumatic System As Follows: a. Vertical, In-Line, Multistage, centrifugal pumps with SS-304 casing and impeller and SS-316 shaft, CI base &amp; head TEFC motor (with mechanical seal) (Vendor to submit performance curves and technical catalog of the proposed model for review &amp; information) The pump shall be selected for performance at best efficiency point.  However, the pump selection shall be suitable for performance with set point @ + 20% of the rated head. b. External Pump mounted or wall mounted microprocessor PID controller  and frequency inverter integrated in a single body or as separate components with pressure sensor transmitter minimum two lined LCD display, diodes to indicate pump ready, pump running and fault and capable to communicate with other controllers following MODBUS-RTU or BACNET Class-2 protocall through RS485 port.  System should be capable to compensate for frictional losses at lower flows.  All alarms should be displayed in the controller. System should be equiped with dry running protection  - Quantity  :  1 No. ( BMS compatilble with RS 485 port) . c. Complete (Skid mounted wall mounted / floor mounted) electrical control panel comprising of all accessories such as PLCs, pressure switches, pressure transducers, control wiring  and any other necessary imports etc. (list to be provided by the vendor). d. Precharged   polyethelene diaphram pressure vessel (500 litre) with food grade membrane, charging connection, connected to outlet header with necessary flanges, gaskets, isolating valves, nuts/bolts etc complete. e. Set of accessories such as pressure switches, pressure transducers, inter connecting power and control cabling etc. complete. f. Accessories like pressure gauge, MS base frame (Synthetic enamel painted over a coat of primer).  g. SS suction and delivery header with flanges for inlet connection, common outlet header with flanges for outlet connections as required, and inter connecting piping with flexible connections, eccentric type reducers etc. all necessary indigenous accessories as required to complete the installation.                                                                                                                                                                                                                                          Note: Contractor to note that the suction header is required to have inlet connection from the Puddle Flange @ water tanks and to the pump suction.  Provision of delivery header is required to have outlet connection from the pumps.  Suitable outlet flanges from the delivery mainfold / header shall be provided as required. Pump shall be capable of delievering adequate flow at 20% increased flow &amp; 10% reduced head.
Nos. of Pumps : 2nos (1w+1s) 
Water Flow Rate : 4 LPS each pump ,  Head :  30 M</t>
  </si>
  <si>
    <t>MR-1</t>
  </si>
  <si>
    <t>MR-2</t>
  </si>
  <si>
    <t>MR-3</t>
  </si>
  <si>
    <t>MR-4</t>
  </si>
  <si>
    <t>MR-5</t>
  </si>
  <si>
    <t>MR-6</t>
  </si>
  <si>
    <t>MR-7</t>
  </si>
  <si>
    <t>MR-8</t>
  </si>
  <si>
    <t>MR-9</t>
  </si>
  <si>
    <t>MR-10</t>
  </si>
  <si>
    <t>MR-11</t>
  </si>
  <si>
    <t>MR-12</t>
  </si>
  <si>
    <t>MR-13</t>
  </si>
  <si>
    <t>MR-14</t>
  </si>
  <si>
    <t>MR-15</t>
  </si>
  <si>
    <t>MR-16</t>
  </si>
  <si>
    <t>MR-17</t>
  </si>
  <si>
    <t>MR-18</t>
  </si>
  <si>
    <t>MR-19</t>
  </si>
  <si>
    <t>MR-20</t>
  </si>
  <si>
    <t>MR-21</t>
  </si>
  <si>
    <t>MR-22</t>
  </si>
  <si>
    <t>MR-23</t>
  </si>
  <si>
    <t>MR-24</t>
  </si>
  <si>
    <t>MR-25</t>
  </si>
  <si>
    <t>MR-26</t>
  </si>
  <si>
    <t>MR-27</t>
  </si>
  <si>
    <t>MR-28</t>
  </si>
  <si>
    <t>MR-30</t>
  </si>
  <si>
    <t>MR-31</t>
  </si>
  <si>
    <t>MR-32</t>
  </si>
  <si>
    <t>MR-33</t>
  </si>
  <si>
    <t>MR-34</t>
  </si>
  <si>
    <t>MR-35</t>
  </si>
  <si>
    <t>MR-36</t>
  </si>
  <si>
    <t>MR-37</t>
  </si>
  <si>
    <t>MR-38</t>
  </si>
  <si>
    <t>MR-39</t>
  </si>
  <si>
    <t>MR-40</t>
  </si>
  <si>
    <t>MR-41</t>
  </si>
  <si>
    <t>MR-42</t>
  </si>
  <si>
    <t>MR-43</t>
  </si>
  <si>
    <t>MR-44</t>
  </si>
  <si>
    <t>MR-45</t>
  </si>
  <si>
    <t>MR-46</t>
  </si>
  <si>
    <t>MR-47</t>
  </si>
  <si>
    <t>MR-48</t>
  </si>
  <si>
    <t>MR-49</t>
  </si>
  <si>
    <t>MR-50</t>
  </si>
  <si>
    <t>MR-51</t>
  </si>
  <si>
    <t>MR-52</t>
  </si>
  <si>
    <t>MR-53</t>
  </si>
  <si>
    <t>MR-54</t>
  </si>
  <si>
    <t>MR-55</t>
  </si>
  <si>
    <t>MR-56</t>
  </si>
  <si>
    <t>MR-57</t>
  </si>
  <si>
    <t>MR-58</t>
  </si>
  <si>
    <t>MR-59</t>
  </si>
  <si>
    <t>MR-60</t>
  </si>
  <si>
    <t>MR-61</t>
  </si>
  <si>
    <t>MR-62</t>
  </si>
  <si>
    <t>MR-63</t>
  </si>
  <si>
    <t>MR-64</t>
  </si>
  <si>
    <t>MR-65</t>
  </si>
  <si>
    <t>MR-66</t>
  </si>
  <si>
    <t>MR-67</t>
  </si>
  <si>
    <t>MR-68</t>
  </si>
  <si>
    <t>MR-69</t>
  </si>
  <si>
    <t>MR-70</t>
  </si>
  <si>
    <t>MR-71</t>
  </si>
  <si>
    <t>MR-72</t>
  </si>
  <si>
    <t>MR-73</t>
  </si>
  <si>
    <t>MR-74</t>
  </si>
  <si>
    <t>MR-75</t>
  </si>
  <si>
    <t>MR-76</t>
  </si>
  <si>
    <t>MR-77</t>
  </si>
  <si>
    <t>MR-78</t>
  </si>
  <si>
    <t>MR-79</t>
  </si>
  <si>
    <t>MR-80</t>
  </si>
  <si>
    <t>MR-81</t>
  </si>
  <si>
    <t>MR-82</t>
  </si>
  <si>
    <t>MR-83</t>
  </si>
  <si>
    <t>MR-84</t>
  </si>
  <si>
    <t>MR-85</t>
  </si>
  <si>
    <t>MR-86</t>
  </si>
  <si>
    <t>2.10.1.2</t>
  </si>
  <si>
    <t>2.6.1</t>
  </si>
  <si>
    <t>19.6.2</t>
  </si>
  <si>
    <t>18.33.1</t>
  </si>
  <si>
    <t xml:space="preserve">MR-29 </t>
  </si>
  <si>
    <t>MR-87</t>
  </si>
  <si>
    <t>MR-88</t>
  </si>
  <si>
    <t>MR-89</t>
  </si>
  <si>
    <t>MR-90</t>
  </si>
  <si>
    <t>MR-91</t>
  </si>
  <si>
    <t>MR-92</t>
  </si>
  <si>
    <t>MR-93</t>
  </si>
  <si>
    <t>MR-94</t>
  </si>
  <si>
    <t>MR-95</t>
  </si>
  <si>
    <t>MR-96</t>
  </si>
  <si>
    <t>MR-97</t>
  </si>
  <si>
    <t>MR-98</t>
  </si>
  <si>
    <t>MR-99</t>
  </si>
  <si>
    <t>MR-100</t>
  </si>
  <si>
    <t>MR-101</t>
  </si>
  <si>
    <t>MR-102</t>
  </si>
  <si>
    <t>MR-103</t>
  </si>
  <si>
    <t>MR-104</t>
  </si>
  <si>
    <t>MR-105</t>
  </si>
  <si>
    <t>MR-106</t>
  </si>
  <si>
    <t>MR-107</t>
  </si>
  <si>
    <t>MR-108</t>
  </si>
  <si>
    <t>MR-109</t>
  </si>
  <si>
    <t>MR-110</t>
  </si>
  <si>
    <t>MR-111</t>
  </si>
  <si>
    <t>MR-112</t>
  </si>
  <si>
    <t>MR-113</t>
  </si>
  <si>
    <t>MR-114</t>
  </si>
  <si>
    <t>MR-115</t>
  </si>
  <si>
    <t>MR-116</t>
  </si>
  <si>
    <t>MR-117</t>
  </si>
  <si>
    <t>MR-118</t>
  </si>
  <si>
    <t>4.6.1</t>
  </si>
  <si>
    <t>4.6.2</t>
  </si>
  <si>
    <t>4.6.4</t>
  </si>
  <si>
    <t>4.7.1</t>
  </si>
  <si>
    <t>4.7.2</t>
  </si>
  <si>
    <t>4.7.4</t>
  </si>
  <si>
    <t>4.8.1</t>
  </si>
  <si>
    <t>4.8.2</t>
  </si>
  <si>
    <t>4.8.4</t>
  </si>
  <si>
    <t>4.10.1</t>
  </si>
  <si>
    <t>4.10.2</t>
  </si>
  <si>
    <t>4.10.3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</si>
</sst>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11" xfId="57" applyNumberFormat="1" applyFont="1" applyFill="1" applyBorder="1" applyAlignment="1">
      <alignment vertical="top" wrapText="1"/>
      <protection/>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3" applyNumberFormat="1" applyFont="1" applyFill="1" applyBorder="1" applyAlignment="1" applyProtection="1">
      <alignment horizontal="center" vertical="center"/>
      <protection/>
    </xf>
    <xf numFmtId="0" fontId="2" fillId="0" borderId="14"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67" fillId="0" borderId="10" xfId="63" applyNumberFormat="1" applyFont="1" applyFill="1" applyBorder="1" applyAlignment="1">
      <alignment vertical="top" wrapText="1"/>
      <protection/>
    </xf>
    <xf numFmtId="0" fontId="3" fillId="0" borderId="11" xfId="63" applyNumberFormat="1" applyFont="1" applyFill="1" applyBorder="1" applyAlignment="1">
      <alignment horizontal="center" vertical="top"/>
      <protection/>
    </xf>
    <xf numFmtId="0" fontId="2" fillId="0" borderId="11" xfId="63" applyNumberFormat="1" applyFont="1" applyFill="1" applyBorder="1" applyAlignment="1">
      <alignment vertical="top" wrapText="1"/>
      <protection/>
    </xf>
    <xf numFmtId="0" fontId="68" fillId="0" borderId="11" xfId="63" applyNumberFormat="1" applyFont="1" applyFill="1" applyBorder="1" applyAlignment="1">
      <alignment horizontal="left" wrapText="1" readingOrder="1"/>
      <protection/>
    </xf>
    <xf numFmtId="172" fontId="3" fillId="0" borderId="11" xfId="63" applyNumberFormat="1" applyFont="1" applyFill="1" applyBorder="1" applyAlignment="1">
      <alignment vertical="top"/>
      <protection/>
    </xf>
    <xf numFmtId="0" fontId="3" fillId="0" borderId="11" xfId="63"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3" applyNumberFormat="1" applyFont="1" applyFill="1" applyBorder="1" applyAlignment="1">
      <alignment horizontal="right" vertical="top"/>
      <protection/>
    </xf>
    <xf numFmtId="172" fontId="2" fillId="0" borderId="16" xfId="63" applyNumberFormat="1" applyFont="1" applyFill="1" applyBorder="1" applyAlignment="1">
      <alignment horizontal="right" vertical="top"/>
      <protection/>
    </xf>
    <xf numFmtId="0" fontId="3" fillId="0" borderId="11" xfId="63"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63" applyNumberFormat="1" applyFont="1" applyFill="1" applyBorder="1" applyAlignment="1">
      <alignment horizontal="left" vertical="top"/>
      <protection/>
    </xf>
    <xf numFmtId="0" fontId="2" fillId="0" borderId="14" xfId="63" applyNumberFormat="1" applyFont="1" applyFill="1" applyBorder="1" applyAlignment="1">
      <alignment horizontal="left" vertical="top"/>
      <protection/>
    </xf>
    <xf numFmtId="0" fontId="3" fillId="0" borderId="13" xfId="63" applyNumberFormat="1" applyFont="1" applyFill="1" applyBorder="1" applyAlignment="1">
      <alignment vertical="top"/>
      <protection/>
    </xf>
    <xf numFmtId="0" fontId="3" fillId="0" borderId="17" xfId="63" applyNumberFormat="1" applyFont="1" applyFill="1" applyBorder="1" applyAlignment="1">
      <alignment vertical="top"/>
      <protection/>
    </xf>
    <xf numFmtId="0" fontId="6" fillId="0" borderId="18" xfId="63" applyNumberFormat="1" applyFont="1" applyFill="1" applyBorder="1" applyAlignment="1">
      <alignment vertical="top"/>
      <protection/>
    </xf>
    <xf numFmtId="0" fontId="3" fillId="0" borderId="18" xfId="63" applyNumberFormat="1" applyFont="1" applyFill="1" applyBorder="1" applyAlignment="1">
      <alignment vertical="top"/>
      <protection/>
    </xf>
    <xf numFmtId="0" fontId="2" fillId="0" borderId="18" xfId="63" applyNumberFormat="1" applyFont="1" applyFill="1" applyBorder="1" applyAlignment="1">
      <alignment horizontal="left" vertical="top"/>
      <protection/>
    </xf>
    <xf numFmtId="0" fontId="14" fillId="0" borderId="10" xfId="63" applyNumberFormat="1" applyFont="1" applyFill="1" applyBorder="1" applyAlignment="1" applyProtection="1">
      <alignment vertical="center" wrapText="1"/>
      <protection locked="0"/>
    </xf>
    <xf numFmtId="0" fontId="70" fillId="33" borderId="10" xfId="63" applyNumberFormat="1" applyFont="1" applyFill="1" applyBorder="1" applyAlignment="1" applyProtection="1">
      <alignment vertical="center" wrapText="1"/>
      <protection locked="0"/>
    </xf>
    <xf numFmtId="0" fontId="64"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174" fontId="3" fillId="0" borderId="11" xfId="63" applyNumberFormat="1" applyFont="1" applyFill="1" applyBorder="1" applyAlignment="1">
      <alignment vertical="top"/>
      <protection/>
    </xf>
    <xf numFmtId="2" fontId="3" fillId="0" borderId="11" xfId="63" applyNumberFormat="1" applyFont="1" applyFill="1" applyBorder="1" applyAlignment="1">
      <alignment vertical="top"/>
      <protection/>
    </xf>
    <xf numFmtId="2" fontId="2" fillId="0" borderId="16" xfId="63" applyNumberFormat="1" applyFont="1" applyFill="1" applyBorder="1" applyAlignment="1">
      <alignment horizontal="right" vertical="top"/>
      <protection/>
    </xf>
    <xf numFmtId="2" fontId="6" fillId="0" borderId="11" xfId="63" applyNumberFormat="1" applyFont="1" applyFill="1" applyBorder="1" applyAlignment="1">
      <alignment vertical="top"/>
      <protection/>
    </xf>
    <xf numFmtId="2" fontId="71" fillId="0" borderId="11" xfId="63" applyNumberFormat="1" applyFont="1" applyFill="1" applyBorder="1" applyAlignment="1">
      <alignment vertical="top"/>
      <protection/>
    </xf>
    <xf numFmtId="10" fontId="72" fillId="33" borderId="10" xfId="68" applyNumberFormat="1" applyFont="1" applyFill="1" applyBorder="1" applyAlignment="1" applyProtection="1">
      <alignment horizontal="center" vertical="center"/>
      <protection locked="0"/>
    </xf>
    <xf numFmtId="2" fontId="6" fillId="0" borderId="19" xfId="63" applyNumberFormat="1" applyFont="1" applyFill="1" applyBorder="1" applyAlignment="1">
      <alignment horizontal="right" vertical="top"/>
      <protection/>
    </xf>
    <xf numFmtId="2" fontId="6" fillId="0" borderId="20" xfId="63" applyNumberFormat="1" applyFont="1" applyFill="1" applyBorder="1" applyAlignment="1">
      <alignment vertical="top"/>
      <protection/>
    </xf>
    <xf numFmtId="2" fontId="2" fillId="0" borderId="16" xfId="62" applyNumberFormat="1" applyFont="1" applyFill="1" applyBorder="1" applyAlignment="1">
      <alignment horizontal="right" vertical="top"/>
      <protection/>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11" fillId="0" borderId="11" xfId="61" applyFont="1" applyFill="1" applyBorder="1" applyAlignment="1">
      <alignment horizontal="center" vertical="center" wrapText="1"/>
      <protection/>
    </xf>
    <xf numFmtId="0" fontId="11" fillId="0" borderId="11" xfId="60" applyFont="1" applyFill="1" applyBorder="1" applyAlignment="1">
      <alignment horizontal="center" vertical="center" wrapText="1"/>
      <protection/>
    </xf>
    <xf numFmtId="0" fontId="11" fillId="0" borderId="11" xfId="58" applyFont="1" applyFill="1" applyBorder="1" applyAlignment="1">
      <alignment horizontal="center" vertical="center" wrapText="1"/>
      <protection/>
    </xf>
    <xf numFmtId="0" fontId="11" fillId="0" borderId="11" xfId="59"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63" applyNumberFormat="1" applyFont="1" applyFill="1" applyBorder="1" applyAlignment="1">
      <alignment horizontal="center" vertical="top" wrapText="1"/>
      <protection/>
    </xf>
    <xf numFmtId="0" fontId="6" fillId="0" borderId="18" xfId="63" applyNumberFormat="1" applyFont="1" applyFill="1" applyBorder="1" applyAlignment="1">
      <alignment horizontal="center" vertical="top" wrapText="1"/>
      <protection/>
    </xf>
    <xf numFmtId="0" fontId="6" fillId="0" borderId="20" xfId="63"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63" applyNumberFormat="1" applyFont="1" applyFill="1" applyBorder="1" applyAlignment="1" applyProtection="1">
      <alignment horizontal="left" vertical="top"/>
      <protection locked="0"/>
    </xf>
    <xf numFmtId="0" fontId="2" fillId="0" borderId="18" xfId="63" applyNumberFormat="1" applyFont="1" applyFill="1" applyBorder="1" applyAlignment="1" applyProtection="1">
      <alignment horizontal="left" vertical="top"/>
      <protection locked="0"/>
    </xf>
    <xf numFmtId="0" fontId="2" fillId="0" borderId="20"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0" xfId="58"/>
    <cellStyle name="Normal 21" xfId="59"/>
    <cellStyle name="Normal 22" xfId="60"/>
    <cellStyle name="Normal 24"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163"/>
  <sheetViews>
    <sheetView showGridLines="0" zoomScale="75" zoomScaleNormal="75" zoomScalePageLayoutView="0" workbookViewId="0" topLeftCell="A142">
      <selection activeCell="D161" sqref="D161"/>
    </sheetView>
  </sheetViews>
  <sheetFormatPr defaultColWidth="9.140625" defaultRowHeight="15"/>
  <cols>
    <col min="1" max="1" width="14.8515625" style="29" customWidth="1"/>
    <col min="2" max="2" width="77.00390625" style="29" customWidth="1"/>
    <col min="3" max="3" width="36.00390625" style="29"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2"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customWidth="1"/>
    <col min="54" max="54" width="18.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31" t="s">
        <v>3</v>
      </c>
      <c r="B2" s="31" t="s">
        <v>45</v>
      </c>
      <c r="C2" s="31" t="s">
        <v>4</v>
      </c>
      <c r="D2" s="31" t="s">
        <v>5</v>
      </c>
      <c r="E2" s="31" t="s">
        <v>6</v>
      </c>
      <c r="J2" s="4"/>
      <c r="K2" s="4"/>
      <c r="L2" s="4"/>
      <c r="O2" s="2"/>
      <c r="P2" s="2"/>
      <c r="Q2" s="3"/>
    </row>
    <row r="3" spans="1:243" s="1" customFormat="1" ht="30" customHeight="1" hidden="1">
      <c r="A3" s="1" t="s">
        <v>51</v>
      </c>
      <c r="C3" s="1" t="s">
        <v>50</v>
      </c>
      <c r="IE3" s="3"/>
      <c r="IF3" s="3"/>
      <c r="IG3" s="3"/>
      <c r="IH3" s="3"/>
      <c r="II3" s="3"/>
    </row>
    <row r="4" spans="1:243" s="5" customFormat="1" ht="30.75" customHeight="1">
      <c r="A4" s="85" t="s">
        <v>61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75" customHeight="1">
      <c r="A5" s="85" t="s">
        <v>62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47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2" t="s">
        <v>53</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54</v>
      </c>
      <c r="G11" s="11"/>
      <c r="H11" s="11"/>
      <c r="I11" s="11" t="s">
        <v>18</v>
      </c>
      <c r="J11" s="11" t="s">
        <v>19</v>
      </c>
      <c r="K11" s="11" t="s">
        <v>20</v>
      </c>
      <c r="L11" s="11" t="s">
        <v>21</v>
      </c>
      <c r="M11" s="33"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4" t="s">
        <v>64</v>
      </c>
      <c r="BB11" s="34" t="s">
        <v>30</v>
      </c>
      <c r="BC11" s="34"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30">
      <c r="A13" s="35">
        <v>1</v>
      </c>
      <c r="B13" s="36" t="s">
        <v>63</v>
      </c>
      <c r="C13" s="37"/>
      <c r="D13" s="38"/>
      <c r="E13" s="15"/>
      <c r="F13" s="39"/>
      <c r="G13" s="16"/>
      <c r="H13" s="16"/>
      <c r="I13" s="39"/>
      <c r="J13" s="17"/>
      <c r="K13" s="18"/>
      <c r="L13" s="18"/>
      <c r="M13" s="19"/>
      <c r="N13" s="20"/>
      <c r="O13" s="20"/>
      <c r="P13" s="40"/>
      <c r="Q13" s="20"/>
      <c r="R13" s="20"/>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44"/>
      <c r="IE13" s="22">
        <v>1</v>
      </c>
      <c r="IF13" s="22" t="s">
        <v>32</v>
      </c>
      <c r="IG13" s="22" t="s">
        <v>33</v>
      </c>
      <c r="IH13" s="22">
        <v>10</v>
      </c>
      <c r="II13" s="22" t="s">
        <v>34</v>
      </c>
    </row>
    <row r="14" spans="1:243" s="21" customFormat="1" ht="327.75">
      <c r="A14" s="35">
        <f>A13+1</f>
        <v>2</v>
      </c>
      <c r="B14" s="44" t="s">
        <v>183</v>
      </c>
      <c r="C14" s="72" t="s">
        <v>193</v>
      </c>
      <c r="D14" s="63">
        <v>1</v>
      </c>
      <c r="E14" s="15" t="s">
        <v>55</v>
      </c>
      <c r="F14" s="64">
        <v>313126.09</v>
      </c>
      <c r="G14" s="23"/>
      <c r="H14" s="16"/>
      <c r="I14" s="39" t="s">
        <v>36</v>
      </c>
      <c r="J14" s="17">
        <f aca="true" t="shared" si="0" ref="J14:J57">IF(I14="Less(-)",-1,1)</f>
        <v>1</v>
      </c>
      <c r="K14" s="18" t="s">
        <v>46</v>
      </c>
      <c r="L14" s="18" t="s">
        <v>6</v>
      </c>
      <c r="M14" s="45"/>
      <c r="N14" s="23"/>
      <c r="O14" s="23"/>
      <c r="P14" s="46"/>
      <c r="Q14" s="23"/>
      <c r="R14" s="23"/>
      <c r="S14" s="46"/>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65">
        <f>total_amount_ba($B$2,$D$2,D14,F14,J14,K14,M14)</f>
        <v>313126.09</v>
      </c>
      <c r="BB14" s="71">
        <f>BA14+SUM(N14:AZ14)</f>
        <v>313126.09</v>
      </c>
      <c r="BC14" s="44" t="str">
        <f>SpellNumber(L14,BB14)</f>
        <v>INR  Three Lakh Thirteen Thousand One Hundred &amp; Twenty Six  and Paise Nine Only</v>
      </c>
      <c r="IE14" s="22">
        <v>1.01</v>
      </c>
      <c r="IF14" s="22" t="s">
        <v>37</v>
      </c>
      <c r="IG14" s="22" t="s">
        <v>33</v>
      </c>
      <c r="IH14" s="22">
        <v>123.223</v>
      </c>
      <c r="II14" s="22" t="s">
        <v>35</v>
      </c>
    </row>
    <row r="15" spans="1:243" s="21" customFormat="1" ht="57">
      <c r="A15" s="35">
        <f aca="true" t="shared" si="1" ref="A15:A78">A14+1</f>
        <v>3</v>
      </c>
      <c r="B15" s="44" t="s">
        <v>184</v>
      </c>
      <c r="C15" s="72" t="s">
        <v>194</v>
      </c>
      <c r="D15" s="63">
        <v>5</v>
      </c>
      <c r="E15" s="15" t="s">
        <v>55</v>
      </c>
      <c r="F15" s="64">
        <v>165960.2</v>
      </c>
      <c r="G15" s="23"/>
      <c r="H15" s="23"/>
      <c r="I15" s="39" t="s">
        <v>36</v>
      </c>
      <c r="J15" s="17">
        <f t="shared" si="0"/>
        <v>1</v>
      </c>
      <c r="K15" s="18" t="s">
        <v>46</v>
      </c>
      <c r="L15" s="18" t="s">
        <v>6</v>
      </c>
      <c r="M15" s="47"/>
      <c r="N15" s="23"/>
      <c r="O15" s="23"/>
      <c r="P15" s="46"/>
      <c r="Q15" s="23"/>
      <c r="R15" s="23"/>
      <c r="S15" s="46"/>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5">
        <f aca="true" t="shared" si="2" ref="BA15:BA24">total_amount_ba($B$2,$D$2,D15,F15,J15,K15,M15)</f>
        <v>829801</v>
      </c>
      <c r="BB15" s="71">
        <f aca="true" t="shared" si="3" ref="BB15:BB24">BA15+SUM(N15:AZ15)</f>
        <v>829801</v>
      </c>
      <c r="BC15" s="44" t="str">
        <f>SpellNumber(L15,BB15)</f>
        <v>INR  Eight Lakh Twenty Nine Thousand Eight Hundred &amp; One  Only</v>
      </c>
      <c r="IE15" s="22">
        <v>1.02</v>
      </c>
      <c r="IF15" s="22" t="s">
        <v>38</v>
      </c>
      <c r="IG15" s="22" t="s">
        <v>39</v>
      </c>
      <c r="IH15" s="22">
        <v>213</v>
      </c>
      <c r="II15" s="22" t="s">
        <v>35</v>
      </c>
    </row>
    <row r="16" spans="1:243" s="21" customFormat="1" ht="57">
      <c r="A16" s="35">
        <f t="shared" si="1"/>
        <v>4</v>
      </c>
      <c r="B16" s="44" t="s">
        <v>185</v>
      </c>
      <c r="C16" s="72" t="s">
        <v>195</v>
      </c>
      <c r="D16" s="63">
        <v>4</v>
      </c>
      <c r="E16" s="15" t="s">
        <v>55</v>
      </c>
      <c r="F16" s="64">
        <v>150998.33</v>
      </c>
      <c r="G16" s="23"/>
      <c r="H16" s="23"/>
      <c r="I16" s="39" t="s">
        <v>36</v>
      </c>
      <c r="J16" s="17">
        <f t="shared" si="0"/>
        <v>1</v>
      </c>
      <c r="K16" s="18" t="s">
        <v>46</v>
      </c>
      <c r="L16" s="18" t="s">
        <v>6</v>
      </c>
      <c r="M16" s="47"/>
      <c r="N16" s="23"/>
      <c r="O16" s="23"/>
      <c r="P16" s="46"/>
      <c r="Q16" s="23"/>
      <c r="R16" s="23"/>
      <c r="S16" s="46"/>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65">
        <f t="shared" si="2"/>
        <v>603993.32</v>
      </c>
      <c r="BB16" s="71">
        <f t="shared" si="3"/>
        <v>603993.32</v>
      </c>
      <c r="BC16" s="44" t="str">
        <f>SpellNumber(L16,BB16)</f>
        <v>INR  Six Lakh Three Thousand Nine Hundred &amp; Ninety Three  and Paise Thirty Two Only</v>
      </c>
      <c r="IE16" s="22">
        <v>2</v>
      </c>
      <c r="IF16" s="22" t="s">
        <v>32</v>
      </c>
      <c r="IG16" s="22" t="s">
        <v>40</v>
      </c>
      <c r="IH16" s="22">
        <v>10</v>
      </c>
      <c r="II16" s="22" t="s">
        <v>35</v>
      </c>
    </row>
    <row r="17" spans="1:243" s="21" customFormat="1" ht="42.75">
      <c r="A17" s="35">
        <f t="shared" si="1"/>
        <v>5</v>
      </c>
      <c r="B17" s="44" t="s">
        <v>65</v>
      </c>
      <c r="C17" s="72" t="s">
        <v>196</v>
      </c>
      <c r="D17" s="63">
        <v>1</v>
      </c>
      <c r="E17" s="15" t="s">
        <v>55</v>
      </c>
      <c r="F17" s="64">
        <v>155443.97</v>
      </c>
      <c r="G17" s="23"/>
      <c r="H17" s="23"/>
      <c r="I17" s="39" t="s">
        <v>36</v>
      </c>
      <c r="J17" s="17">
        <f t="shared" si="0"/>
        <v>1</v>
      </c>
      <c r="K17" s="18" t="s">
        <v>46</v>
      </c>
      <c r="L17" s="18" t="s">
        <v>6</v>
      </c>
      <c r="M17" s="47"/>
      <c r="N17" s="23"/>
      <c r="O17" s="23"/>
      <c r="P17" s="46"/>
      <c r="Q17" s="23"/>
      <c r="R17" s="23"/>
      <c r="S17" s="46"/>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65">
        <f t="shared" si="2"/>
        <v>155443.97</v>
      </c>
      <c r="BB17" s="71">
        <f t="shared" si="3"/>
        <v>155443.97</v>
      </c>
      <c r="BC17" s="44" t="str">
        <f aca="true" t="shared" si="4" ref="BC17:BC24">SpellNumber(L17,BB17)</f>
        <v>INR  One Lakh Fifty Five Thousand Four Hundred &amp; Forty Three  and Paise Ninety Seven Only</v>
      </c>
      <c r="IE17" s="22">
        <v>3</v>
      </c>
      <c r="IF17" s="22" t="s">
        <v>41</v>
      </c>
      <c r="IG17" s="22" t="s">
        <v>42</v>
      </c>
      <c r="IH17" s="22">
        <v>10</v>
      </c>
      <c r="II17" s="22" t="s">
        <v>35</v>
      </c>
    </row>
    <row r="18" spans="1:243" s="21" customFormat="1" ht="409.5">
      <c r="A18" s="35">
        <f t="shared" si="1"/>
        <v>6</v>
      </c>
      <c r="B18" s="44" t="s">
        <v>191</v>
      </c>
      <c r="C18" s="72" t="s">
        <v>197</v>
      </c>
      <c r="D18" s="63">
        <v>1</v>
      </c>
      <c r="E18" s="15" t="s">
        <v>55</v>
      </c>
      <c r="F18" s="64">
        <v>1540351.62</v>
      </c>
      <c r="G18" s="23"/>
      <c r="H18" s="23"/>
      <c r="I18" s="39" t="s">
        <v>36</v>
      </c>
      <c r="J18" s="17">
        <f t="shared" si="0"/>
        <v>1</v>
      </c>
      <c r="K18" s="18" t="s">
        <v>46</v>
      </c>
      <c r="L18" s="18" t="s">
        <v>6</v>
      </c>
      <c r="M18" s="47"/>
      <c r="N18" s="23"/>
      <c r="O18" s="23"/>
      <c r="P18" s="46"/>
      <c r="Q18" s="23"/>
      <c r="R18" s="23"/>
      <c r="S18" s="46"/>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65">
        <f t="shared" si="2"/>
        <v>1540351.62</v>
      </c>
      <c r="BB18" s="71">
        <f t="shared" si="3"/>
        <v>1540351.62</v>
      </c>
      <c r="BC18" s="44" t="str">
        <f t="shared" si="4"/>
        <v>INR  Fifteen Lakh Forty Thousand Three Hundred &amp; Fifty One  and Paise Sixty Two Only</v>
      </c>
      <c r="IE18" s="22">
        <v>1.01</v>
      </c>
      <c r="IF18" s="22" t="s">
        <v>37</v>
      </c>
      <c r="IG18" s="22" t="s">
        <v>33</v>
      </c>
      <c r="IH18" s="22">
        <v>123.223</v>
      </c>
      <c r="II18" s="22" t="s">
        <v>35</v>
      </c>
    </row>
    <row r="19" spans="1:243" s="21" customFormat="1" ht="409.5">
      <c r="A19" s="35">
        <f t="shared" si="1"/>
        <v>7</v>
      </c>
      <c r="B19" s="44" t="s">
        <v>191</v>
      </c>
      <c r="C19" s="72" t="s">
        <v>198</v>
      </c>
      <c r="D19" s="63">
        <v>2</v>
      </c>
      <c r="E19" s="15" t="s">
        <v>55</v>
      </c>
      <c r="F19" s="64">
        <v>923741.88</v>
      </c>
      <c r="G19" s="23"/>
      <c r="H19" s="23"/>
      <c r="I19" s="39" t="s">
        <v>36</v>
      </c>
      <c r="J19" s="17">
        <f t="shared" si="0"/>
        <v>1</v>
      </c>
      <c r="K19" s="18" t="s">
        <v>46</v>
      </c>
      <c r="L19" s="18" t="s">
        <v>6</v>
      </c>
      <c r="M19" s="47"/>
      <c r="N19" s="23"/>
      <c r="O19" s="23"/>
      <c r="P19" s="46"/>
      <c r="Q19" s="23"/>
      <c r="R19" s="23"/>
      <c r="S19" s="46"/>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8"/>
      <c r="AV19" s="41"/>
      <c r="AW19" s="41"/>
      <c r="AX19" s="41"/>
      <c r="AY19" s="41"/>
      <c r="AZ19" s="41"/>
      <c r="BA19" s="65">
        <f t="shared" si="2"/>
        <v>1847483.76</v>
      </c>
      <c r="BB19" s="71">
        <f t="shared" si="3"/>
        <v>1847483.76</v>
      </c>
      <c r="BC19" s="44" t="str">
        <f t="shared" si="4"/>
        <v>INR  Eighteen Lakh Forty Seven Thousand Four Hundred &amp; Eighty Three  and Paise Seventy Six Only</v>
      </c>
      <c r="IE19" s="22">
        <v>1.02</v>
      </c>
      <c r="IF19" s="22" t="s">
        <v>38</v>
      </c>
      <c r="IG19" s="22" t="s">
        <v>39</v>
      </c>
      <c r="IH19" s="22">
        <v>213</v>
      </c>
      <c r="II19" s="22" t="s">
        <v>35</v>
      </c>
    </row>
    <row r="20" spans="1:243" s="21" customFormat="1" ht="42.75">
      <c r="A20" s="35">
        <f t="shared" si="1"/>
        <v>8</v>
      </c>
      <c r="B20" s="24" t="s">
        <v>66</v>
      </c>
      <c r="C20" s="72" t="s">
        <v>199</v>
      </c>
      <c r="D20" s="63">
        <v>3</v>
      </c>
      <c r="E20" s="15" t="s">
        <v>55</v>
      </c>
      <c r="F20" s="64">
        <v>859126.86</v>
      </c>
      <c r="G20" s="23"/>
      <c r="H20" s="23"/>
      <c r="I20" s="39" t="s">
        <v>36</v>
      </c>
      <c r="J20" s="17">
        <f t="shared" si="0"/>
        <v>1</v>
      </c>
      <c r="K20" s="18" t="s">
        <v>46</v>
      </c>
      <c r="L20" s="18" t="s">
        <v>6</v>
      </c>
      <c r="M20" s="47"/>
      <c r="N20" s="23"/>
      <c r="O20" s="23"/>
      <c r="P20" s="46"/>
      <c r="Q20" s="23"/>
      <c r="R20" s="23"/>
      <c r="S20" s="46"/>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65">
        <f t="shared" si="2"/>
        <v>2577380.58</v>
      </c>
      <c r="BB20" s="71">
        <f t="shared" si="3"/>
        <v>2577380.58</v>
      </c>
      <c r="BC20" s="44" t="str">
        <f t="shared" si="4"/>
        <v>INR  Twenty Five Lakh Seventy Seven Thousand Three Hundred &amp; Eighty  and Paise Fifty Eight Only</v>
      </c>
      <c r="IE20" s="22">
        <v>2</v>
      </c>
      <c r="IF20" s="22" t="s">
        <v>32</v>
      </c>
      <c r="IG20" s="22" t="s">
        <v>40</v>
      </c>
      <c r="IH20" s="22">
        <v>10</v>
      </c>
      <c r="II20" s="22" t="s">
        <v>35</v>
      </c>
    </row>
    <row r="21" spans="1:243" s="21" customFormat="1" ht="42.75">
      <c r="A21" s="35">
        <f t="shared" si="1"/>
        <v>9</v>
      </c>
      <c r="B21" s="24" t="s">
        <v>67</v>
      </c>
      <c r="C21" s="72" t="s">
        <v>200</v>
      </c>
      <c r="D21" s="63">
        <v>2</v>
      </c>
      <c r="E21" s="15" t="s">
        <v>55</v>
      </c>
      <c r="F21" s="64">
        <v>798865.5</v>
      </c>
      <c r="G21" s="23"/>
      <c r="H21" s="23"/>
      <c r="I21" s="39" t="s">
        <v>36</v>
      </c>
      <c r="J21" s="17">
        <f t="shared" si="0"/>
        <v>1</v>
      </c>
      <c r="K21" s="18" t="s">
        <v>46</v>
      </c>
      <c r="L21" s="18" t="s">
        <v>6</v>
      </c>
      <c r="M21" s="47"/>
      <c r="N21" s="23"/>
      <c r="O21" s="23"/>
      <c r="P21" s="46"/>
      <c r="Q21" s="23"/>
      <c r="R21" s="23"/>
      <c r="S21" s="46"/>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65">
        <f t="shared" si="2"/>
        <v>1597731</v>
      </c>
      <c r="BB21" s="71">
        <f t="shared" si="3"/>
        <v>1597731</v>
      </c>
      <c r="BC21" s="44" t="str">
        <f t="shared" si="4"/>
        <v>INR  Fifteen Lakh Ninety Seven Thousand Seven Hundred &amp; Thirty One  Only</v>
      </c>
      <c r="IE21" s="22">
        <v>3</v>
      </c>
      <c r="IF21" s="22" t="s">
        <v>41</v>
      </c>
      <c r="IG21" s="22" t="s">
        <v>42</v>
      </c>
      <c r="IH21" s="22">
        <v>10</v>
      </c>
      <c r="II21" s="22" t="s">
        <v>35</v>
      </c>
    </row>
    <row r="22" spans="1:243" s="21" customFormat="1" ht="42.75">
      <c r="A22" s="35">
        <f t="shared" si="1"/>
        <v>10</v>
      </c>
      <c r="B22" s="44" t="s">
        <v>68</v>
      </c>
      <c r="C22" s="72" t="s">
        <v>201</v>
      </c>
      <c r="D22" s="63">
        <v>2</v>
      </c>
      <c r="E22" s="15" t="s">
        <v>55</v>
      </c>
      <c r="F22" s="64">
        <v>798865.5</v>
      </c>
      <c r="G22" s="23"/>
      <c r="H22" s="23"/>
      <c r="I22" s="39" t="s">
        <v>36</v>
      </c>
      <c r="J22" s="17">
        <f t="shared" si="0"/>
        <v>1</v>
      </c>
      <c r="K22" s="18" t="s">
        <v>46</v>
      </c>
      <c r="L22" s="18" t="s">
        <v>6</v>
      </c>
      <c r="M22" s="47"/>
      <c r="N22" s="23"/>
      <c r="O22" s="23"/>
      <c r="P22" s="46"/>
      <c r="Q22" s="23"/>
      <c r="R22" s="23"/>
      <c r="S22" s="46"/>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65">
        <f t="shared" si="2"/>
        <v>1597731</v>
      </c>
      <c r="BB22" s="71">
        <f t="shared" si="3"/>
        <v>1597731</v>
      </c>
      <c r="BC22" s="44" t="str">
        <f t="shared" si="4"/>
        <v>INR  Fifteen Lakh Ninety Seven Thousand Seven Hundred &amp; Thirty One  Only</v>
      </c>
      <c r="IE22" s="22">
        <v>1.01</v>
      </c>
      <c r="IF22" s="22" t="s">
        <v>37</v>
      </c>
      <c r="IG22" s="22" t="s">
        <v>33</v>
      </c>
      <c r="IH22" s="22">
        <v>123.223</v>
      </c>
      <c r="II22" s="22" t="s">
        <v>35</v>
      </c>
    </row>
    <row r="23" spans="1:243" s="21" customFormat="1" ht="42.75">
      <c r="A23" s="35">
        <f t="shared" si="1"/>
        <v>11</v>
      </c>
      <c r="B23" s="44" t="s">
        <v>69</v>
      </c>
      <c r="C23" s="72" t="s">
        <v>202</v>
      </c>
      <c r="D23" s="63">
        <v>1</v>
      </c>
      <c r="E23" s="15" t="s">
        <v>55</v>
      </c>
      <c r="F23" s="64">
        <v>744352.8</v>
      </c>
      <c r="G23" s="23"/>
      <c r="H23" s="23"/>
      <c r="I23" s="39" t="s">
        <v>36</v>
      </c>
      <c r="J23" s="17">
        <f t="shared" si="0"/>
        <v>1</v>
      </c>
      <c r="K23" s="18" t="s">
        <v>46</v>
      </c>
      <c r="L23" s="18" t="s">
        <v>6</v>
      </c>
      <c r="M23" s="47"/>
      <c r="N23" s="23"/>
      <c r="O23" s="23"/>
      <c r="P23" s="46"/>
      <c r="Q23" s="23"/>
      <c r="R23" s="23"/>
      <c r="S23" s="46"/>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65">
        <f t="shared" si="2"/>
        <v>744352.8</v>
      </c>
      <c r="BB23" s="71">
        <f t="shared" si="3"/>
        <v>744352.8</v>
      </c>
      <c r="BC23" s="44" t="str">
        <f t="shared" si="4"/>
        <v>INR  Seven Lakh Forty Four Thousand Three Hundred &amp; Fifty Two  and Paise Eighty Only</v>
      </c>
      <c r="IE23" s="22">
        <v>1.02</v>
      </c>
      <c r="IF23" s="22" t="s">
        <v>38</v>
      </c>
      <c r="IG23" s="22" t="s">
        <v>39</v>
      </c>
      <c r="IH23" s="22">
        <v>213</v>
      </c>
      <c r="II23" s="22" t="s">
        <v>35</v>
      </c>
    </row>
    <row r="24" spans="1:243" s="21" customFormat="1" ht="409.5">
      <c r="A24" s="35">
        <f t="shared" si="1"/>
        <v>12</v>
      </c>
      <c r="B24" s="24" t="s">
        <v>192</v>
      </c>
      <c r="C24" s="72" t="s">
        <v>203</v>
      </c>
      <c r="D24" s="63">
        <v>5</v>
      </c>
      <c r="E24" s="15" t="s">
        <v>55</v>
      </c>
      <c r="F24" s="64">
        <v>898984.29</v>
      </c>
      <c r="G24" s="23"/>
      <c r="H24" s="23"/>
      <c r="I24" s="39" t="s">
        <v>36</v>
      </c>
      <c r="J24" s="17">
        <f t="shared" si="0"/>
        <v>1</v>
      </c>
      <c r="K24" s="18" t="s">
        <v>46</v>
      </c>
      <c r="L24" s="18" t="s">
        <v>6</v>
      </c>
      <c r="M24" s="47"/>
      <c r="N24" s="23"/>
      <c r="O24" s="23"/>
      <c r="P24" s="46"/>
      <c r="Q24" s="23"/>
      <c r="R24" s="23"/>
      <c r="S24" s="46"/>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65">
        <f t="shared" si="2"/>
        <v>4494921.45</v>
      </c>
      <c r="BB24" s="71">
        <f t="shared" si="3"/>
        <v>4494921.45</v>
      </c>
      <c r="BC24" s="44" t="str">
        <f t="shared" si="4"/>
        <v>INR  Forty Four Lakh Ninety Four Thousand Nine Hundred &amp; Twenty One  and Paise Forty Five Only</v>
      </c>
      <c r="IE24" s="22">
        <v>2</v>
      </c>
      <c r="IF24" s="22" t="s">
        <v>32</v>
      </c>
      <c r="IG24" s="22" t="s">
        <v>40</v>
      </c>
      <c r="IH24" s="22">
        <v>10</v>
      </c>
      <c r="II24" s="22" t="s">
        <v>35</v>
      </c>
    </row>
    <row r="25" spans="1:243" s="21" customFormat="1" ht="409.5">
      <c r="A25" s="35">
        <f t="shared" si="1"/>
        <v>13</v>
      </c>
      <c r="B25" s="44" t="s">
        <v>187</v>
      </c>
      <c r="C25" s="72" t="s">
        <v>204</v>
      </c>
      <c r="D25" s="63">
        <v>1</v>
      </c>
      <c r="E25" s="15" t="s">
        <v>56</v>
      </c>
      <c r="F25" s="64">
        <v>252512.14</v>
      </c>
      <c r="G25" s="23"/>
      <c r="H25" s="16"/>
      <c r="I25" s="39" t="s">
        <v>36</v>
      </c>
      <c r="J25" s="17">
        <f t="shared" si="0"/>
        <v>1</v>
      </c>
      <c r="K25" s="18" t="s">
        <v>46</v>
      </c>
      <c r="L25" s="18" t="s">
        <v>6</v>
      </c>
      <c r="M25" s="45"/>
      <c r="N25" s="23"/>
      <c r="O25" s="23"/>
      <c r="P25" s="46"/>
      <c r="Q25" s="23"/>
      <c r="R25" s="23"/>
      <c r="S25" s="46"/>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65">
        <f>total_amount_ba($B$2,$D$2,D25,F25,J25,K25,M25)</f>
        <v>252512.14</v>
      </c>
      <c r="BB25" s="71">
        <f>BA25+SUM(N25:AZ25)</f>
        <v>252512.14</v>
      </c>
      <c r="BC25" s="44" t="str">
        <f>SpellNumber(L25,BB25)</f>
        <v>INR  Two Lakh Fifty Two Thousand Five Hundred &amp; Twelve  and Paise Fourteen Only</v>
      </c>
      <c r="IE25" s="22">
        <v>1.01</v>
      </c>
      <c r="IF25" s="22" t="s">
        <v>37</v>
      </c>
      <c r="IG25" s="22" t="s">
        <v>33</v>
      </c>
      <c r="IH25" s="22">
        <v>123.223</v>
      </c>
      <c r="II25" s="22" t="s">
        <v>35</v>
      </c>
    </row>
    <row r="26" spans="1:243" s="21" customFormat="1" ht="99.75">
      <c r="A26" s="35">
        <f t="shared" si="1"/>
        <v>14</v>
      </c>
      <c r="B26" s="44" t="s">
        <v>70</v>
      </c>
      <c r="C26" s="72" t="s">
        <v>205</v>
      </c>
      <c r="D26" s="63">
        <v>10</v>
      </c>
      <c r="E26" s="15" t="s">
        <v>56</v>
      </c>
      <c r="F26" s="64">
        <v>219062.56</v>
      </c>
      <c r="G26" s="23"/>
      <c r="H26" s="23"/>
      <c r="I26" s="39" t="s">
        <v>36</v>
      </c>
      <c r="J26" s="17">
        <f t="shared" si="0"/>
        <v>1</v>
      </c>
      <c r="K26" s="18" t="s">
        <v>46</v>
      </c>
      <c r="L26" s="18" t="s">
        <v>6</v>
      </c>
      <c r="M26" s="47"/>
      <c r="N26" s="23"/>
      <c r="O26" s="23"/>
      <c r="P26" s="46"/>
      <c r="Q26" s="23"/>
      <c r="R26" s="23"/>
      <c r="S26" s="46"/>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65">
        <f aca="true" t="shared" si="5" ref="BA26:BA35">total_amount_ba($B$2,$D$2,D26,F26,J26,K26,M26)</f>
        <v>2190625.6</v>
      </c>
      <c r="BB26" s="71">
        <f aca="true" t="shared" si="6" ref="BB26:BB35">BA26+SUM(N26:AZ26)</f>
        <v>2190625.6</v>
      </c>
      <c r="BC26" s="44" t="str">
        <f>SpellNumber(L26,BB26)</f>
        <v>INR  Twenty One Lakh Ninety Thousand Six Hundred &amp; Twenty Five  and Paise Sixty Only</v>
      </c>
      <c r="IE26" s="22">
        <v>1.02</v>
      </c>
      <c r="IF26" s="22" t="s">
        <v>38</v>
      </c>
      <c r="IG26" s="22" t="s">
        <v>39</v>
      </c>
      <c r="IH26" s="22">
        <v>213</v>
      </c>
      <c r="II26" s="22" t="s">
        <v>35</v>
      </c>
    </row>
    <row r="27" spans="1:243" s="21" customFormat="1" ht="256.5">
      <c r="A27" s="35">
        <f t="shared" si="1"/>
        <v>15</v>
      </c>
      <c r="B27" s="44" t="s">
        <v>189</v>
      </c>
      <c r="C27" s="72" t="s">
        <v>206</v>
      </c>
      <c r="D27" s="63">
        <v>1</v>
      </c>
      <c r="E27" s="15" t="s">
        <v>56</v>
      </c>
      <c r="F27" s="64">
        <v>904457.02</v>
      </c>
      <c r="G27" s="23"/>
      <c r="H27" s="23"/>
      <c r="I27" s="39" t="s">
        <v>36</v>
      </c>
      <c r="J27" s="17">
        <f t="shared" si="0"/>
        <v>1</v>
      </c>
      <c r="K27" s="18" t="s">
        <v>46</v>
      </c>
      <c r="L27" s="18" t="s">
        <v>6</v>
      </c>
      <c r="M27" s="47"/>
      <c r="N27" s="23"/>
      <c r="O27" s="23"/>
      <c r="P27" s="46"/>
      <c r="Q27" s="23"/>
      <c r="R27" s="23"/>
      <c r="S27" s="46"/>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65">
        <f t="shared" si="5"/>
        <v>904457.02</v>
      </c>
      <c r="BB27" s="71">
        <f t="shared" si="6"/>
        <v>904457.02</v>
      </c>
      <c r="BC27" s="44" t="str">
        <f>SpellNumber(L27,BB27)</f>
        <v>INR  Nine Lakh Four Thousand Four Hundred &amp; Fifty Seven  and Paise Two Only</v>
      </c>
      <c r="IE27" s="22">
        <v>2</v>
      </c>
      <c r="IF27" s="22" t="s">
        <v>32</v>
      </c>
      <c r="IG27" s="22" t="s">
        <v>40</v>
      </c>
      <c r="IH27" s="22">
        <v>10</v>
      </c>
      <c r="II27" s="22" t="s">
        <v>35</v>
      </c>
    </row>
    <row r="28" spans="1:243" s="21" customFormat="1" ht="99.75">
      <c r="A28" s="35">
        <f t="shared" si="1"/>
        <v>16</v>
      </c>
      <c r="B28" s="44" t="s">
        <v>71</v>
      </c>
      <c r="C28" s="72" t="s">
        <v>207</v>
      </c>
      <c r="D28" s="63">
        <v>5</v>
      </c>
      <c r="E28" s="15" t="s">
        <v>56</v>
      </c>
      <c r="F28" s="64">
        <v>429233.84</v>
      </c>
      <c r="G28" s="23"/>
      <c r="H28" s="23"/>
      <c r="I28" s="39" t="s">
        <v>36</v>
      </c>
      <c r="J28" s="17">
        <f t="shared" si="0"/>
        <v>1</v>
      </c>
      <c r="K28" s="18" t="s">
        <v>46</v>
      </c>
      <c r="L28" s="18" t="s">
        <v>6</v>
      </c>
      <c r="M28" s="47"/>
      <c r="N28" s="23"/>
      <c r="O28" s="23"/>
      <c r="P28" s="46"/>
      <c r="Q28" s="23"/>
      <c r="R28" s="23"/>
      <c r="S28" s="46"/>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65">
        <f t="shared" si="5"/>
        <v>2146169.2</v>
      </c>
      <c r="BB28" s="71">
        <f t="shared" si="6"/>
        <v>2146169.2</v>
      </c>
      <c r="BC28" s="44" t="str">
        <f aca="true" t="shared" si="7" ref="BC28:BC35">SpellNumber(L28,BB28)</f>
        <v>INR  Twenty One Lakh Forty Six Thousand One Hundred &amp; Sixty Nine  and Paise Twenty Only</v>
      </c>
      <c r="IE28" s="22">
        <v>3</v>
      </c>
      <c r="IF28" s="22" t="s">
        <v>41</v>
      </c>
      <c r="IG28" s="22" t="s">
        <v>42</v>
      </c>
      <c r="IH28" s="22">
        <v>10</v>
      </c>
      <c r="II28" s="22" t="s">
        <v>35</v>
      </c>
    </row>
    <row r="29" spans="1:243" s="21" customFormat="1" ht="99.75">
      <c r="A29" s="35">
        <f t="shared" si="1"/>
        <v>17</v>
      </c>
      <c r="B29" s="44" t="s">
        <v>72</v>
      </c>
      <c r="C29" s="72" t="s">
        <v>208</v>
      </c>
      <c r="D29" s="63">
        <v>2</v>
      </c>
      <c r="E29" s="15" t="s">
        <v>56</v>
      </c>
      <c r="F29" s="64">
        <v>651515.65</v>
      </c>
      <c r="G29" s="23"/>
      <c r="H29" s="23"/>
      <c r="I29" s="39" t="s">
        <v>36</v>
      </c>
      <c r="J29" s="17">
        <f t="shared" si="0"/>
        <v>1</v>
      </c>
      <c r="K29" s="18" t="s">
        <v>46</v>
      </c>
      <c r="L29" s="18" t="s">
        <v>6</v>
      </c>
      <c r="M29" s="47"/>
      <c r="N29" s="23"/>
      <c r="O29" s="23"/>
      <c r="P29" s="46"/>
      <c r="Q29" s="23"/>
      <c r="R29" s="23"/>
      <c r="S29" s="46"/>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65">
        <f t="shared" si="5"/>
        <v>1303031.3</v>
      </c>
      <c r="BB29" s="71">
        <f t="shared" si="6"/>
        <v>1303031.3</v>
      </c>
      <c r="BC29" s="44" t="str">
        <f t="shared" si="7"/>
        <v>INR  Thirteen Lakh Three Thousand  &amp;Thirty One  and Paise Thirty Only</v>
      </c>
      <c r="IE29" s="22">
        <v>1.01</v>
      </c>
      <c r="IF29" s="22" t="s">
        <v>37</v>
      </c>
      <c r="IG29" s="22" t="s">
        <v>33</v>
      </c>
      <c r="IH29" s="22">
        <v>123.223</v>
      </c>
      <c r="II29" s="22" t="s">
        <v>35</v>
      </c>
    </row>
    <row r="30" spans="1:243" s="21" customFormat="1" ht="171">
      <c r="A30" s="35">
        <f t="shared" si="1"/>
        <v>18</v>
      </c>
      <c r="B30" s="44" t="s">
        <v>73</v>
      </c>
      <c r="C30" s="72" t="s">
        <v>209</v>
      </c>
      <c r="D30" s="63">
        <v>3</v>
      </c>
      <c r="E30" s="15" t="s">
        <v>56</v>
      </c>
      <c r="F30" s="64">
        <v>398574.28</v>
      </c>
      <c r="G30" s="23"/>
      <c r="H30" s="23"/>
      <c r="I30" s="39" t="s">
        <v>36</v>
      </c>
      <c r="J30" s="17">
        <f t="shared" si="0"/>
        <v>1</v>
      </c>
      <c r="K30" s="18" t="s">
        <v>46</v>
      </c>
      <c r="L30" s="18" t="s">
        <v>6</v>
      </c>
      <c r="M30" s="47"/>
      <c r="N30" s="23"/>
      <c r="O30" s="23"/>
      <c r="P30" s="46"/>
      <c r="Q30" s="23"/>
      <c r="R30" s="23"/>
      <c r="S30" s="46"/>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8"/>
      <c r="AV30" s="41"/>
      <c r="AW30" s="41"/>
      <c r="AX30" s="41"/>
      <c r="AY30" s="41"/>
      <c r="AZ30" s="41"/>
      <c r="BA30" s="65">
        <f t="shared" si="5"/>
        <v>1195722.84</v>
      </c>
      <c r="BB30" s="71">
        <f t="shared" si="6"/>
        <v>1195722.84</v>
      </c>
      <c r="BC30" s="44" t="str">
        <f t="shared" si="7"/>
        <v>INR  Eleven Lakh Ninety Five Thousand Seven Hundred &amp; Twenty Two  and Paise Eighty Four Only</v>
      </c>
      <c r="IE30" s="22">
        <v>1.02</v>
      </c>
      <c r="IF30" s="22" t="s">
        <v>38</v>
      </c>
      <c r="IG30" s="22" t="s">
        <v>39</v>
      </c>
      <c r="IH30" s="22">
        <v>213</v>
      </c>
      <c r="II30" s="22" t="s">
        <v>35</v>
      </c>
    </row>
    <row r="31" spans="1:243" s="21" customFormat="1" ht="242.25">
      <c r="A31" s="35">
        <f t="shared" si="1"/>
        <v>19</v>
      </c>
      <c r="B31" s="24" t="s">
        <v>190</v>
      </c>
      <c r="C31" s="72" t="s">
        <v>210</v>
      </c>
      <c r="D31" s="63">
        <v>1</v>
      </c>
      <c r="E31" s="15" t="s">
        <v>56</v>
      </c>
      <c r="F31" s="64">
        <v>965776.14</v>
      </c>
      <c r="G31" s="23"/>
      <c r="H31" s="23"/>
      <c r="I31" s="39" t="s">
        <v>36</v>
      </c>
      <c r="J31" s="17">
        <f t="shared" si="0"/>
        <v>1</v>
      </c>
      <c r="K31" s="18" t="s">
        <v>46</v>
      </c>
      <c r="L31" s="18" t="s">
        <v>6</v>
      </c>
      <c r="M31" s="47"/>
      <c r="N31" s="23"/>
      <c r="O31" s="23"/>
      <c r="P31" s="46"/>
      <c r="Q31" s="23"/>
      <c r="R31" s="23"/>
      <c r="S31" s="46"/>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65">
        <f t="shared" si="5"/>
        <v>965776.14</v>
      </c>
      <c r="BB31" s="71">
        <f t="shared" si="6"/>
        <v>965776.14</v>
      </c>
      <c r="BC31" s="44" t="str">
        <f t="shared" si="7"/>
        <v>INR  Nine Lakh Sixty Five Thousand Seven Hundred &amp; Seventy Six  and Paise Fourteen Only</v>
      </c>
      <c r="IE31" s="22">
        <v>2</v>
      </c>
      <c r="IF31" s="22" t="s">
        <v>32</v>
      </c>
      <c r="IG31" s="22" t="s">
        <v>40</v>
      </c>
      <c r="IH31" s="22">
        <v>10</v>
      </c>
      <c r="II31" s="22" t="s">
        <v>35</v>
      </c>
    </row>
    <row r="32" spans="1:243" s="21" customFormat="1" ht="171">
      <c r="A32" s="35">
        <f t="shared" si="1"/>
        <v>20</v>
      </c>
      <c r="B32" s="24" t="s">
        <v>74</v>
      </c>
      <c r="C32" s="72" t="s">
        <v>211</v>
      </c>
      <c r="D32" s="63">
        <v>5</v>
      </c>
      <c r="E32" s="15" t="s">
        <v>56</v>
      </c>
      <c r="F32" s="64">
        <v>444563.62</v>
      </c>
      <c r="G32" s="23"/>
      <c r="H32" s="23"/>
      <c r="I32" s="39" t="s">
        <v>36</v>
      </c>
      <c r="J32" s="17">
        <f t="shared" si="0"/>
        <v>1</v>
      </c>
      <c r="K32" s="18" t="s">
        <v>46</v>
      </c>
      <c r="L32" s="18" t="s">
        <v>6</v>
      </c>
      <c r="M32" s="47"/>
      <c r="N32" s="23"/>
      <c r="O32" s="23"/>
      <c r="P32" s="46"/>
      <c r="Q32" s="23"/>
      <c r="R32" s="23"/>
      <c r="S32" s="46"/>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65">
        <f t="shared" si="5"/>
        <v>2222818.1</v>
      </c>
      <c r="BB32" s="71">
        <f t="shared" si="6"/>
        <v>2222818.1</v>
      </c>
      <c r="BC32" s="44" t="str">
        <f t="shared" si="7"/>
        <v>INR  Twenty Two Lakh Twenty Two Thousand Eight Hundred &amp; Eighteen  and Paise Ten Only</v>
      </c>
      <c r="IE32" s="22">
        <v>3</v>
      </c>
      <c r="IF32" s="22" t="s">
        <v>41</v>
      </c>
      <c r="IG32" s="22" t="s">
        <v>42</v>
      </c>
      <c r="IH32" s="22">
        <v>10</v>
      </c>
      <c r="II32" s="22" t="s">
        <v>35</v>
      </c>
    </row>
    <row r="33" spans="1:243" s="21" customFormat="1" ht="156.75">
      <c r="A33" s="35">
        <f t="shared" si="1"/>
        <v>21</v>
      </c>
      <c r="B33" s="44" t="s">
        <v>75</v>
      </c>
      <c r="C33" s="72" t="s">
        <v>212</v>
      </c>
      <c r="D33" s="63">
        <v>2</v>
      </c>
      <c r="E33" s="15" t="s">
        <v>56</v>
      </c>
      <c r="F33" s="64">
        <v>674510.32</v>
      </c>
      <c r="G33" s="23"/>
      <c r="H33" s="23"/>
      <c r="I33" s="39" t="s">
        <v>36</v>
      </c>
      <c r="J33" s="17">
        <f t="shared" si="0"/>
        <v>1</v>
      </c>
      <c r="K33" s="18" t="s">
        <v>46</v>
      </c>
      <c r="L33" s="18" t="s">
        <v>6</v>
      </c>
      <c r="M33" s="47"/>
      <c r="N33" s="23"/>
      <c r="O33" s="23"/>
      <c r="P33" s="46"/>
      <c r="Q33" s="23"/>
      <c r="R33" s="23"/>
      <c r="S33" s="46"/>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65">
        <f t="shared" si="5"/>
        <v>1349020.64</v>
      </c>
      <c r="BB33" s="71">
        <f t="shared" si="6"/>
        <v>1349020.64</v>
      </c>
      <c r="BC33" s="44" t="str">
        <f t="shared" si="7"/>
        <v>INR  Thirteen Lakh Forty Nine Thousand  &amp;Twenty  and Paise Sixty Four Only</v>
      </c>
      <c r="IE33" s="22">
        <v>1.01</v>
      </c>
      <c r="IF33" s="22" t="s">
        <v>37</v>
      </c>
      <c r="IG33" s="22" t="s">
        <v>33</v>
      </c>
      <c r="IH33" s="22">
        <v>123.223</v>
      </c>
      <c r="II33" s="22" t="s">
        <v>35</v>
      </c>
    </row>
    <row r="34" spans="1:243" s="21" customFormat="1" ht="156.75">
      <c r="A34" s="35">
        <f t="shared" si="1"/>
        <v>22</v>
      </c>
      <c r="B34" s="44" t="s">
        <v>76</v>
      </c>
      <c r="C34" s="72" t="s">
        <v>213</v>
      </c>
      <c r="D34" s="63">
        <v>3</v>
      </c>
      <c r="E34" s="15" t="s">
        <v>56</v>
      </c>
      <c r="F34" s="64">
        <v>413904.06</v>
      </c>
      <c r="G34" s="23"/>
      <c r="H34" s="23"/>
      <c r="I34" s="39" t="s">
        <v>36</v>
      </c>
      <c r="J34" s="17">
        <f t="shared" si="0"/>
        <v>1</v>
      </c>
      <c r="K34" s="18" t="s">
        <v>46</v>
      </c>
      <c r="L34" s="18" t="s">
        <v>6</v>
      </c>
      <c r="M34" s="47"/>
      <c r="N34" s="23"/>
      <c r="O34" s="23"/>
      <c r="P34" s="46"/>
      <c r="Q34" s="23"/>
      <c r="R34" s="23"/>
      <c r="S34" s="46"/>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65">
        <f t="shared" si="5"/>
        <v>1241712.18</v>
      </c>
      <c r="BB34" s="71">
        <f t="shared" si="6"/>
        <v>1241712.18</v>
      </c>
      <c r="BC34" s="44" t="str">
        <f t="shared" si="7"/>
        <v>INR  Twelve Lakh Forty One Thousand Seven Hundred &amp; Twelve  and Paise Eighteen Only</v>
      </c>
      <c r="IE34" s="22">
        <v>1.02</v>
      </c>
      <c r="IF34" s="22" t="s">
        <v>38</v>
      </c>
      <c r="IG34" s="22" t="s">
        <v>39</v>
      </c>
      <c r="IH34" s="22">
        <v>213</v>
      </c>
      <c r="II34" s="22" t="s">
        <v>35</v>
      </c>
    </row>
    <row r="35" spans="1:243" s="21" customFormat="1" ht="156.75">
      <c r="A35" s="35">
        <f t="shared" si="1"/>
        <v>23</v>
      </c>
      <c r="B35" s="24" t="s">
        <v>77</v>
      </c>
      <c r="C35" s="72" t="s">
        <v>214</v>
      </c>
      <c r="D35" s="63">
        <v>27</v>
      </c>
      <c r="E35" s="15" t="s">
        <v>56</v>
      </c>
      <c r="F35" s="64">
        <v>99643.57</v>
      </c>
      <c r="G35" s="23"/>
      <c r="H35" s="23"/>
      <c r="I35" s="39" t="s">
        <v>36</v>
      </c>
      <c r="J35" s="17">
        <f t="shared" si="0"/>
        <v>1</v>
      </c>
      <c r="K35" s="18" t="s">
        <v>46</v>
      </c>
      <c r="L35" s="18" t="s">
        <v>6</v>
      </c>
      <c r="M35" s="47"/>
      <c r="N35" s="23"/>
      <c r="O35" s="23"/>
      <c r="P35" s="46"/>
      <c r="Q35" s="23"/>
      <c r="R35" s="23"/>
      <c r="S35" s="46"/>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65">
        <f t="shared" si="5"/>
        <v>2690376.39</v>
      </c>
      <c r="BB35" s="71">
        <f t="shared" si="6"/>
        <v>2690376.39</v>
      </c>
      <c r="BC35" s="44" t="str">
        <f t="shared" si="7"/>
        <v>INR  Twenty Six Lakh Ninety Thousand Three Hundred &amp; Seventy Six  and Paise Thirty Nine Only</v>
      </c>
      <c r="IE35" s="22">
        <v>2</v>
      </c>
      <c r="IF35" s="22" t="s">
        <v>32</v>
      </c>
      <c r="IG35" s="22" t="s">
        <v>40</v>
      </c>
      <c r="IH35" s="22">
        <v>10</v>
      </c>
      <c r="II35" s="22" t="s">
        <v>35</v>
      </c>
    </row>
    <row r="36" spans="1:243" s="21" customFormat="1" ht="114">
      <c r="A36" s="35">
        <f t="shared" si="1"/>
        <v>24</v>
      </c>
      <c r="B36" s="44" t="s">
        <v>78</v>
      </c>
      <c r="C36" s="72" t="s">
        <v>215</v>
      </c>
      <c r="D36" s="63">
        <v>27</v>
      </c>
      <c r="E36" s="15" t="s">
        <v>56</v>
      </c>
      <c r="F36" s="64">
        <v>76648.9</v>
      </c>
      <c r="G36" s="23"/>
      <c r="H36" s="16"/>
      <c r="I36" s="39" t="s">
        <v>36</v>
      </c>
      <c r="J36" s="17">
        <f t="shared" si="0"/>
        <v>1</v>
      </c>
      <c r="K36" s="18" t="s">
        <v>46</v>
      </c>
      <c r="L36" s="18" t="s">
        <v>6</v>
      </c>
      <c r="M36" s="45"/>
      <c r="N36" s="23"/>
      <c r="O36" s="23"/>
      <c r="P36" s="46"/>
      <c r="Q36" s="23"/>
      <c r="R36" s="23"/>
      <c r="S36" s="46"/>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65">
        <f>total_amount_ba($B$2,$D$2,D36,F36,J36,K36,M36)</f>
        <v>2069520.3</v>
      </c>
      <c r="BB36" s="71">
        <f>BA36+SUM(N36:AZ36)</f>
        <v>2069520.3</v>
      </c>
      <c r="BC36" s="44" t="str">
        <f>SpellNumber(L36,BB36)</f>
        <v>INR  Twenty Lakh Sixty Nine Thousand Five Hundred &amp; Twenty  and Paise Thirty Only</v>
      </c>
      <c r="IE36" s="22">
        <v>1.01</v>
      </c>
      <c r="IF36" s="22" t="s">
        <v>37</v>
      </c>
      <c r="IG36" s="22" t="s">
        <v>33</v>
      </c>
      <c r="IH36" s="22">
        <v>123.223</v>
      </c>
      <c r="II36" s="22" t="s">
        <v>35</v>
      </c>
    </row>
    <row r="37" spans="1:243" s="21" customFormat="1" ht="71.25">
      <c r="A37" s="35">
        <f t="shared" si="1"/>
        <v>25</v>
      </c>
      <c r="B37" s="44" t="s">
        <v>79</v>
      </c>
      <c r="C37" s="72" t="s">
        <v>216</v>
      </c>
      <c r="D37" s="63">
        <v>22</v>
      </c>
      <c r="E37" s="15" t="s">
        <v>56</v>
      </c>
      <c r="F37" s="64">
        <v>22994.67</v>
      </c>
      <c r="G37" s="23"/>
      <c r="H37" s="23"/>
      <c r="I37" s="39" t="s">
        <v>36</v>
      </c>
      <c r="J37" s="17">
        <f t="shared" si="0"/>
        <v>1</v>
      </c>
      <c r="K37" s="18" t="s">
        <v>46</v>
      </c>
      <c r="L37" s="18" t="s">
        <v>6</v>
      </c>
      <c r="M37" s="47"/>
      <c r="N37" s="23"/>
      <c r="O37" s="23"/>
      <c r="P37" s="46"/>
      <c r="Q37" s="23"/>
      <c r="R37" s="23"/>
      <c r="S37" s="46"/>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65">
        <f aca="true" t="shared" si="8" ref="BA37:BA46">total_amount_ba($B$2,$D$2,D37,F37,J37,K37,M37)</f>
        <v>505882.74</v>
      </c>
      <c r="BB37" s="71">
        <f aca="true" t="shared" si="9" ref="BB37:BB46">BA37+SUM(N37:AZ37)</f>
        <v>505882.74</v>
      </c>
      <c r="BC37" s="44" t="str">
        <f>SpellNumber(L37,BB37)</f>
        <v>INR  Five Lakh Five Thousand Eight Hundred &amp; Eighty Two  and Paise Seventy Four Only</v>
      </c>
      <c r="IE37" s="22">
        <v>1.02</v>
      </c>
      <c r="IF37" s="22" t="s">
        <v>38</v>
      </c>
      <c r="IG37" s="22" t="s">
        <v>39</v>
      </c>
      <c r="IH37" s="22">
        <v>213</v>
      </c>
      <c r="II37" s="22" t="s">
        <v>35</v>
      </c>
    </row>
    <row r="38" spans="1:243" s="21" customFormat="1" ht="128.25">
      <c r="A38" s="35">
        <f t="shared" si="1"/>
        <v>26</v>
      </c>
      <c r="B38" s="44" t="s">
        <v>80</v>
      </c>
      <c r="C38" s="72" t="s">
        <v>217</v>
      </c>
      <c r="D38" s="63">
        <v>2</v>
      </c>
      <c r="E38" s="15" t="s">
        <v>56</v>
      </c>
      <c r="F38" s="64">
        <v>122638.24</v>
      </c>
      <c r="G38" s="23"/>
      <c r="H38" s="23"/>
      <c r="I38" s="39" t="s">
        <v>36</v>
      </c>
      <c r="J38" s="17">
        <f t="shared" si="0"/>
        <v>1</v>
      </c>
      <c r="K38" s="18" t="s">
        <v>46</v>
      </c>
      <c r="L38" s="18" t="s">
        <v>6</v>
      </c>
      <c r="M38" s="47"/>
      <c r="N38" s="23"/>
      <c r="O38" s="23"/>
      <c r="P38" s="46"/>
      <c r="Q38" s="23"/>
      <c r="R38" s="23"/>
      <c r="S38" s="46"/>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65">
        <f t="shared" si="8"/>
        <v>245276.48</v>
      </c>
      <c r="BB38" s="71">
        <f t="shared" si="9"/>
        <v>245276.48</v>
      </c>
      <c r="BC38" s="44" t="str">
        <f>SpellNumber(L38,BB38)</f>
        <v>INR  Two Lakh Forty Five Thousand Two Hundred &amp; Seventy Six  and Paise Forty Eight Only</v>
      </c>
      <c r="IE38" s="22">
        <v>2</v>
      </c>
      <c r="IF38" s="22" t="s">
        <v>32</v>
      </c>
      <c r="IG38" s="22" t="s">
        <v>40</v>
      </c>
      <c r="IH38" s="22">
        <v>10</v>
      </c>
      <c r="II38" s="22" t="s">
        <v>35</v>
      </c>
    </row>
    <row r="39" spans="1:243" s="21" customFormat="1" ht="28.5">
      <c r="A39" s="35">
        <f t="shared" si="1"/>
        <v>27</v>
      </c>
      <c r="B39" s="44" t="s">
        <v>81</v>
      </c>
      <c r="C39" s="72" t="s">
        <v>218</v>
      </c>
      <c r="D39" s="63">
        <v>10</v>
      </c>
      <c r="E39" s="15" t="s">
        <v>56</v>
      </c>
      <c r="F39" s="64">
        <v>76648.9</v>
      </c>
      <c r="G39" s="23"/>
      <c r="H39" s="23"/>
      <c r="I39" s="39" t="s">
        <v>36</v>
      </c>
      <c r="J39" s="17">
        <f t="shared" si="0"/>
        <v>1</v>
      </c>
      <c r="K39" s="18" t="s">
        <v>46</v>
      </c>
      <c r="L39" s="18" t="s">
        <v>6</v>
      </c>
      <c r="M39" s="47"/>
      <c r="N39" s="23"/>
      <c r="O39" s="23"/>
      <c r="P39" s="46"/>
      <c r="Q39" s="23"/>
      <c r="R39" s="23"/>
      <c r="S39" s="46"/>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65">
        <f t="shared" si="8"/>
        <v>766489</v>
      </c>
      <c r="BB39" s="71">
        <f t="shared" si="9"/>
        <v>766489</v>
      </c>
      <c r="BC39" s="44" t="str">
        <f aca="true" t="shared" si="10" ref="BC39:BC46">SpellNumber(L39,BB39)</f>
        <v>INR  Seven Lakh Sixty Six Thousand Four Hundred &amp; Eighty Nine  Only</v>
      </c>
      <c r="IE39" s="22">
        <v>3</v>
      </c>
      <c r="IF39" s="22" t="s">
        <v>41</v>
      </c>
      <c r="IG39" s="22" t="s">
        <v>42</v>
      </c>
      <c r="IH39" s="22">
        <v>10</v>
      </c>
      <c r="II39" s="22" t="s">
        <v>35</v>
      </c>
    </row>
    <row r="40" spans="1:243" s="21" customFormat="1" ht="142.5">
      <c r="A40" s="35">
        <f t="shared" si="1"/>
        <v>28</v>
      </c>
      <c r="B40" s="44" t="s">
        <v>82</v>
      </c>
      <c r="C40" s="72" t="s">
        <v>219</v>
      </c>
      <c r="D40" s="63">
        <v>2</v>
      </c>
      <c r="E40" s="15" t="s">
        <v>56</v>
      </c>
      <c r="F40" s="64">
        <v>122638.24</v>
      </c>
      <c r="G40" s="23"/>
      <c r="H40" s="23"/>
      <c r="I40" s="39" t="s">
        <v>36</v>
      </c>
      <c r="J40" s="17">
        <f t="shared" si="0"/>
        <v>1</v>
      </c>
      <c r="K40" s="18" t="s">
        <v>46</v>
      </c>
      <c r="L40" s="18" t="s">
        <v>6</v>
      </c>
      <c r="M40" s="47"/>
      <c r="N40" s="23"/>
      <c r="O40" s="23"/>
      <c r="P40" s="46"/>
      <c r="Q40" s="23"/>
      <c r="R40" s="23"/>
      <c r="S40" s="46"/>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65">
        <f t="shared" si="8"/>
        <v>245276.48</v>
      </c>
      <c r="BB40" s="71">
        <f t="shared" si="9"/>
        <v>245276.48</v>
      </c>
      <c r="BC40" s="44" t="str">
        <f t="shared" si="10"/>
        <v>INR  Two Lakh Forty Five Thousand Two Hundred &amp; Seventy Six  and Paise Forty Eight Only</v>
      </c>
      <c r="IE40" s="22">
        <v>1.01</v>
      </c>
      <c r="IF40" s="22" t="s">
        <v>37</v>
      </c>
      <c r="IG40" s="22" t="s">
        <v>33</v>
      </c>
      <c r="IH40" s="22">
        <v>123.223</v>
      </c>
      <c r="II40" s="22" t="s">
        <v>35</v>
      </c>
    </row>
    <row r="41" spans="1:243" s="21" customFormat="1" ht="28.5">
      <c r="A41" s="35">
        <f t="shared" si="1"/>
        <v>29</v>
      </c>
      <c r="B41" s="44" t="s">
        <v>81</v>
      </c>
      <c r="C41" s="72" t="s">
        <v>220</v>
      </c>
      <c r="D41" s="63">
        <v>10</v>
      </c>
      <c r="E41" s="15" t="s">
        <v>56</v>
      </c>
      <c r="F41" s="64">
        <v>76648.9</v>
      </c>
      <c r="G41" s="23"/>
      <c r="H41" s="23"/>
      <c r="I41" s="39" t="s">
        <v>36</v>
      </c>
      <c r="J41" s="17">
        <f t="shared" si="0"/>
        <v>1</v>
      </c>
      <c r="K41" s="18" t="s">
        <v>46</v>
      </c>
      <c r="L41" s="18" t="s">
        <v>6</v>
      </c>
      <c r="M41" s="47"/>
      <c r="N41" s="23"/>
      <c r="O41" s="23"/>
      <c r="P41" s="46"/>
      <c r="Q41" s="23"/>
      <c r="R41" s="23"/>
      <c r="S41" s="46"/>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8"/>
      <c r="AV41" s="41"/>
      <c r="AW41" s="41"/>
      <c r="AX41" s="41"/>
      <c r="AY41" s="41"/>
      <c r="AZ41" s="41"/>
      <c r="BA41" s="65">
        <f t="shared" si="8"/>
        <v>766489</v>
      </c>
      <c r="BB41" s="71">
        <f t="shared" si="9"/>
        <v>766489</v>
      </c>
      <c r="BC41" s="44" t="str">
        <f t="shared" si="10"/>
        <v>INR  Seven Lakh Sixty Six Thousand Four Hundred &amp; Eighty Nine  Only</v>
      </c>
      <c r="IE41" s="22">
        <v>1.02</v>
      </c>
      <c r="IF41" s="22" t="s">
        <v>38</v>
      </c>
      <c r="IG41" s="22" t="s">
        <v>39</v>
      </c>
      <c r="IH41" s="22">
        <v>213</v>
      </c>
      <c r="II41" s="22" t="s">
        <v>35</v>
      </c>
    </row>
    <row r="42" spans="1:243" s="21" customFormat="1" ht="409.5">
      <c r="A42" s="35">
        <f t="shared" si="1"/>
        <v>30</v>
      </c>
      <c r="B42" s="24" t="s">
        <v>83</v>
      </c>
      <c r="C42" s="72" t="s">
        <v>282</v>
      </c>
      <c r="D42" s="63">
        <v>2</v>
      </c>
      <c r="E42" s="15" t="s">
        <v>56</v>
      </c>
      <c r="F42" s="64">
        <v>3065956</v>
      </c>
      <c r="G42" s="23"/>
      <c r="H42" s="23"/>
      <c r="I42" s="39" t="s">
        <v>36</v>
      </c>
      <c r="J42" s="17">
        <f t="shared" si="0"/>
        <v>1</v>
      </c>
      <c r="K42" s="18" t="s">
        <v>46</v>
      </c>
      <c r="L42" s="18" t="s">
        <v>6</v>
      </c>
      <c r="M42" s="47"/>
      <c r="N42" s="23"/>
      <c r="O42" s="23"/>
      <c r="P42" s="46"/>
      <c r="Q42" s="23"/>
      <c r="R42" s="23"/>
      <c r="S42" s="46"/>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65">
        <f t="shared" si="8"/>
        <v>6131912</v>
      </c>
      <c r="BB42" s="71">
        <f t="shared" si="9"/>
        <v>6131912</v>
      </c>
      <c r="BC42" s="44" t="str">
        <f t="shared" si="10"/>
        <v>INR  Sixty One Lakh Thirty One Thousand Nine Hundred &amp; Twelve  Only</v>
      </c>
      <c r="IE42" s="22">
        <v>2</v>
      </c>
      <c r="IF42" s="22" t="s">
        <v>32</v>
      </c>
      <c r="IG42" s="22" t="s">
        <v>40</v>
      </c>
      <c r="IH42" s="22">
        <v>10</v>
      </c>
      <c r="II42" s="22" t="s">
        <v>35</v>
      </c>
    </row>
    <row r="43" spans="1:243" s="21" customFormat="1" ht="28.5">
      <c r="A43" s="35">
        <f t="shared" si="1"/>
        <v>31</v>
      </c>
      <c r="B43" s="24" t="s">
        <v>84</v>
      </c>
      <c r="C43" s="72" t="s">
        <v>221</v>
      </c>
      <c r="D43" s="63">
        <v>3</v>
      </c>
      <c r="E43" s="15" t="s">
        <v>56</v>
      </c>
      <c r="F43" s="64">
        <v>2759360.4</v>
      </c>
      <c r="G43" s="23"/>
      <c r="H43" s="23"/>
      <c r="I43" s="39" t="s">
        <v>36</v>
      </c>
      <c r="J43" s="17">
        <f t="shared" si="0"/>
        <v>1</v>
      </c>
      <c r="K43" s="18" t="s">
        <v>46</v>
      </c>
      <c r="L43" s="18" t="s">
        <v>6</v>
      </c>
      <c r="M43" s="47"/>
      <c r="N43" s="23"/>
      <c r="O43" s="23"/>
      <c r="P43" s="46"/>
      <c r="Q43" s="23"/>
      <c r="R43" s="23"/>
      <c r="S43" s="46"/>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65">
        <f t="shared" si="8"/>
        <v>8278081.2</v>
      </c>
      <c r="BB43" s="71">
        <f t="shared" si="9"/>
        <v>8278081.2</v>
      </c>
      <c r="BC43" s="44" t="str">
        <f t="shared" si="10"/>
        <v>INR  Eighty Two Lakh Seventy Eight Thousand  &amp;Eighty One  and Paise Twenty Only</v>
      </c>
      <c r="IE43" s="22">
        <v>3</v>
      </c>
      <c r="IF43" s="22" t="s">
        <v>41</v>
      </c>
      <c r="IG43" s="22" t="s">
        <v>42</v>
      </c>
      <c r="IH43" s="22">
        <v>10</v>
      </c>
      <c r="II43" s="22" t="s">
        <v>35</v>
      </c>
    </row>
    <row r="44" spans="1:243" s="21" customFormat="1" ht="133.5" customHeight="1">
      <c r="A44" s="35">
        <f t="shared" si="1"/>
        <v>32</v>
      </c>
      <c r="B44" s="44" t="s">
        <v>85</v>
      </c>
      <c r="C44" s="72" t="s">
        <v>222</v>
      </c>
      <c r="D44" s="63">
        <v>6</v>
      </c>
      <c r="E44" s="15" t="s">
        <v>56</v>
      </c>
      <c r="F44" s="64">
        <v>1532978</v>
      </c>
      <c r="G44" s="23"/>
      <c r="H44" s="23"/>
      <c r="I44" s="39" t="s">
        <v>36</v>
      </c>
      <c r="J44" s="17">
        <f t="shared" si="0"/>
        <v>1</v>
      </c>
      <c r="K44" s="18" t="s">
        <v>46</v>
      </c>
      <c r="L44" s="18" t="s">
        <v>6</v>
      </c>
      <c r="M44" s="47"/>
      <c r="N44" s="23"/>
      <c r="O44" s="23"/>
      <c r="P44" s="46"/>
      <c r="Q44" s="23"/>
      <c r="R44" s="23"/>
      <c r="S44" s="46"/>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65">
        <f t="shared" si="8"/>
        <v>9197868</v>
      </c>
      <c r="BB44" s="71">
        <f t="shared" si="9"/>
        <v>9197868</v>
      </c>
      <c r="BC44" s="44" t="str">
        <f t="shared" si="10"/>
        <v>INR  Ninety One Lakh Ninety Seven Thousand Eight Hundred &amp; Sixty Eight  Only</v>
      </c>
      <c r="IE44" s="22">
        <v>1.01</v>
      </c>
      <c r="IF44" s="22" t="s">
        <v>37</v>
      </c>
      <c r="IG44" s="22" t="s">
        <v>33</v>
      </c>
      <c r="IH44" s="22">
        <v>123.223</v>
      </c>
      <c r="II44" s="22" t="s">
        <v>35</v>
      </c>
    </row>
    <row r="45" spans="1:243" s="21" customFormat="1" ht="156.75">
      <c r="A45" s="35">
        <f t="shared" si="1"/>
        <v>33</v>
      </c>
      <c r="B45" s="44" t="s">
        <v>86</v>
      </c>
      <c r="C45" s="72" t="s">
        <v>223</v>
      </c>
      <c r="D45" s="63">
        <v>1</v>
      </c>
      <c r="E45" s="15" t="s">
        <v>56</v>
      </c>
      <c r="F45" s="64">
        <v>1226382.4</v>
      </c>
      <c r="G45" s="23"/>
      <c r="H45" s="23"/>
      <c r="I45" s="39" t="s">
        <v>36</v>
      </c>
      <c r="J45" s="17">
        <f t="shared" si="0"/>
        <v>1</v>
      </c>
      <c r="K45" s="18" t="s">
        <v>46</v>
      </c>
      <c r="L45" s="18" t="s">
        <v>6</v>
      </c>
      <c r="M45" s="47"/>
      <c r="N45" s="23"/>
      <c r="O45" s="23"/>
      <c r="P45" s="46"/>
      <c r="Q45" s="23"/>
      <c r="R45" s="23"/>
      <c r="S45" s="46"/>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65">
        <f t="shared" si="8"/>
        <v>1226382.4</v>
      </c>
      <c r="BB45" s="71">
        <f t="shared" si="9"/>
        <v>1226382.4</v>
      </c>
      <c r="BC45" s="44" t="str">
        <f t="shared" si="10"/>
        <v>INR  Twelve Lakh Twenty Six Thousand Three Hundred &amp; Eighty Two  and Paise Forty Only</v>
      </c>
      <c r="IE45" s="22">
        <v>1.02</v>
      </c>
      <c r="IF45" s="22" t="s">
        <v>38</v>
      </c>
      <c r="IG45" s="22" t="s">
        <v>39</v>
      </c>
      <c r="IH45" s="22">
        <v>213</v>
      </c>
      <c r="II45" s="22" t="s">
        <v>35</v>
      </c>
    </row>
    <row r="46" spans="1:243" s="21" customFormat="1" ht="28.5">
      <c r="A46" s="35">
        <f t="shared" si="1"/>
        <v>34</v>
      </c>
      <c r="B46" s="24" t="s">
        <v>87</v>
      </c>
      <c r="C46" s="72" t="s">
        <v>224</v>
      </c>
      <c r="D46" s="63">
        <v>2</v>
      </c>
      <c r="E46" s="15" t="s">
        <v>56</v>
      </c>
      <c r="F46" s="64">
        <v>383244.5</v>
      </c>
      <c r="G46" s="23"/>
      <c r="H46" s="23"/>
      <c r="I46" s="39" t="s">
        <v>36</v>
      </c>
      <c r="J46" s="17">
        <f t="shared" si="0"/>
        <v>1</v>
      </c>
      <c r="K46" s="18" t="s">
        <v>46</v>
      </c>
      <c r="L46" s="18" t="s">
        <v>6</v>
      </c>
      <c r="M46" s="47"/>
      <c r="N46" s="23"/>
      <c r="O46" s="23"/>
      <c r="P46" s="46"/>
      <c r="Q46" s="23"/>
      <c r="R46" s="23"/>
      <c r="S46" s="46"/>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65">
        <f t="shared" si="8"/>
        <v>766489</v>
      </c>
      <c r="BB46" s="71">
        <f t="shared" si="9"/>
        <v>766489</v>
      </c>
      <c r="BC46" s="44" t="str">
        <f t="shared" si="10"/>
        <v>INR  Seven Lakh Sixty Six Thousand Four Hundred &amp; Eighty Nine  Only</v>
      </c>
      <c r="IE46" s="22">
        <v>2</v>
      </c>
      <c r="IF46" s="22" t="s">
        <v>32</v>
      </c>
      <c r="IG46" s="22" t="s">
        <v>40</v>
      </c>
      <c r="IH46" s="22">
        <v>10</v>
      </c>
      <c r="II46" s="22" t="s">
        <v>35</v>
      </c>
    </row>
    <row r="47" spans="1:243" s="21" customFormat="1" ht="28.5">
      <c r="A47" s="35">
        <f t="shared" si="1"/>
        <v>35</v>
      </c>
      <c r="B47" s="44" t="s">
        <v>88</v>
      </c>
      <c r="C47" s="72" t="s">
        <v>225</v>
      </c>
      <c r="D47" s="63">
        <v>2</v>
      </c>
      <c r="E47" s="15" t="s">
        <v>56</v>
      </c>
      <c r="F47" s="64">
        <v>248342.44</v>
      </c>
      <c r="G47" s="23"/>
      <c r="H47" s="16"/>
      <c r="I47" s="39" t="s">
        <v>36</v>
      </c>
      <c r="J47" s="17">
        <f t="shared" si="0"/>
        <v>1</v>
      </c>
      <c r="K47" s="18" t="s">
        <v>46</v>
      </c>
      <c r="L47" s="18" t="s">
        <v>6</v>
      </c>
      <c r="M47" s="45"/>
      <c r="N47" s="23"/>
      <c r="O47" s="23"/>
      <c r="P47" s="46"/>
      <c r="Q47" s="23"/>
      <c r="R47" s="23"/>
      <c r="S47" s="46"/>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65">
        <f>total_amount_ba($B$2,$D$2,D47,F47,J47,K47,M47)</f>
        <v>496684.88</v>
      </c>
      <c r="BB47" s="71">
        <f>BA47+SUM(N47:AZ47)</f>
        <v>496684.88</v>
      </c>
      <c r="BC47" s="44" t="str">
        <f>SpellNumber(L47,BB47)</f>
        <v>INR  Four Lakh Ninety Six Thousand Six Hundred &amp; Eighty Four  and Paise Eighty Eight Only</v>
      </c>
      <c r="IE47" s="22">
        <v>1.01</v>
      </c>
      <c r="IF47" s="22" t="s">
        <v>37</v>
      </c>
      <c r="IG47" s="22" t="s">
        <v>33</v>
      </c>
      <c r="IH47" s="22">
        <v>123.223</v>
      </c>
      <c r="II47" s="22" t="s">
        <v>35</v>
      </c>
    </row>
    <row r="48" spans="1:243" s="21" customFormat="1" ht="28.5">
      <c r="A48" s="35">
        <f t="shared" si="1"/>
        <v>36</v>
      </c>
      <c r="B48" s="44" t="s">
        <v>89</v>
      </c>
      <c r="C48" s="72" t="s">
        <v>226</v>
      </c>
      <c r="D48" s="63">
        <v>1</v>
      </c>
      <c r="E48" s="15" t="s">
        <v>56</v>
      </c>
      <c r="F48" s="64">
        <v>234698.93</v>
      </c>
      <c r="G48" s="23"/>
      <c r="H48" s="23"/>
      <c r="I48" s="39" t="s">
        <v>36</v>
      </c>
      <c r="J48" s="17">
        <f t="shared" si="0"/>
        <v>1</v>
      </c>
      <c r="K48" s="18" t="s">
        <v>46</v>
      </c>
      <c r="L48" s="18" t="s">
        <v>6</v>
      </c>
      <c r="M48" s="47"/>
      <c r="N48" s="23"/>
      <c r="O48" s="23"/>
      <c r="P48" s="46"/>
      <c r="Q48" s="23"/>
      <c r="R48" s="23"/>
      <c r="S48" s="46"/>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65">
        <f aca="true" t="shared" si="11" ref="BA48:BA57">total_amount_ba($B$2,$D$2,D48,F48,J48,K48,M48)</f>
        <v>234698.93</v>
      </c>
      <c r="BB48" s="71">
        <f aca="true" t="shared" si="12" ref="BB48:BB57">BA48+SUM(N48:AZ48)</f>
        <v>234698.93</v>
      </c>
      <c r="BC48" s="44" t="str">
        <f>SpellNumber(L48,BB48)</f>
        <v>INR  Two Lakh Thirty Four Thousand Six Hundred &amp; Ninety Eight  and Paise Ninety Three Only</v>
      </c>
      <c r="IE48" s="22">
        <v>1.02</v>
      </c>
      <c r="IF48" s="22" t="s">
        <v>38</v>
      </c>
      <c r="IG48" s="22" t="s">
        <v>39</v>
      </c>
      <c r="IH48" s="22">
        <v>213</v>
      </c>
      <c r="II48" s="22" t="s">
        <v>35</v>
      </c>
    </row>
    <row r="49" spans="1:243" s="21" customFormat="1" ht="42.75">
      <c r="A49" s="35">
        <f t="shared" si="1"/>
        <v>37</v>
      </c>
      <c r="B49" s="44" t="s">
        <v>90</v>
      </c>
      <c r="C49" s="72" t="s">
        <v>227</v>
      </c>
      <c r="D49" s="63">
        <v>3</v>
      </c>
      <c r="E49" s="15" t="s">
        <v>56</v>
      </c>
      <c r="F49" s="64">
        <v>197907.46</v>
      </c>
      <c r="G49" s="23"/>
      <c r="H49" s="23"/>
      <c r="I49" s="39" t="s">
        <v>36</v>
      </c>
      <c r="J49" s="17">
        <f t="shared" si="0"/>
        <v>1</v>
      </c>
      <c r="K49" s="18" t="s">
        <v>46</v>
      </c>
      <c r="L49" s="18" t="s">
        <v>6</v>
      </c>
      <c r="M49" s="47"/>
      <c r="N49" s="23"/>
      <c r="O49" s="23"/>
      <c r="P49" s="46"/>
      <c r="Q49" s="23"/>
      <c r="R49" s="23"/>
      <c r="S49" s="46"/>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65">
        <f t="shared" si="11"/>
        <v>593722.38</v>
      </c>
      <c r="BB49" s="71">
        <f t="shared" si="12"/>
        <v>593722.38</v>
      </c>
      <c r="BC49" s="44" t="str">
        <f>SpellNumber(L49,BB49)</f>
        <v>INR  Five Lakh Ninety Three Thousand Seven Hundred &amp; Twenty Two  and Paise Thirty Eight Only</v>
      </c>
      <c r="IE49" s="22">
        <v>2</v>
      </c>
      <c r="IF49" s="22" t="s">
        <v>32</v>
      </c>
      <c r="IG49" s="22" t="s">
        <v>40</v>
      </c>
      <c r="IH49" s="22">
        <v>10</v>
      </c>
      <c r="II49" s="22" t="s">
        <v>35</v>
      </c>
    </row>
    <row r="50" spans="1:243" s="21" customFormat="1" ht="28.5">
      <c r="A50" s="35">
        <f t="shared" si="1"/>
        <v>38</v>
      </c>
      <c r="B50" s="44" t="s">
        <v>91</v>
      </c>
      <c r="C50" s="72" t="s">
        <v>228</v>
      </c>
      <c r="D50" s="63">
        <v>2</v>
      </c>
      <c r="E50" s="15" t="s">
        <v>56</v>
      </c>
      <c r="F50" s="64">
        <v>197907.46</v>
      </c>
      <c r="G50" s="23"/>
      <c r="H50" s="23"/>
      <c r="I50" s="39" t="s">
        <v>36</v>
      </c>
      <c r="J50" s="17">
        <f t="shared" si="0"/>
        <v>1</v>
      </c>
      <c r="K50" s="18" t="s">
        <v>46</v>
      </c>
      <c r="L50" s="18" t="s">
        <v>6</v>
      </c>
      <c r="M50" s="47"/>
      <c r="N50" s="23"/>
      <c r="O50" s="23"/>
      <c r="P50" s="46"/>
      <c r="Q50" s="23"/>
      <c r="R50" s="23"/>
      <c r="S50" s="46"/>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65">
        <f t="shared" si="11"/>
        <v>395814.92</v>
      </c>
      <c r="BB50" s="71">
        <f t="shared" si="12"/>
        <v>395814.92</v>
      </c>
      <c r="BC50" s="44" t="str">
        <f aca="true" t="shared" si="13" ref="BC50:BC57">SpellNumber(L50,BB50)</f>
        <v>INR  Three Lakh Ninety Five Thousand Eight Hundred &amp; Fourteen  and Paise Ninety Two Only</v>
      </c>
      <c r="IE50" s="22">
        <v>3</v>
      </c>
      <c r="IF50" s="22" t="s">
        <v>41</v>
      </c>
      <c r="IG50" s="22" t="s">
        <v>42</v>
      </c>
      <c r="IH50" s="22">
        <v>10</v>
      </c>
      <c r="II50" s="22" t="s">
        <v>35</v>
      </c>
    </row>
    <row r="51" spans="1:243" s="21" customFormat="1" ht="213.75">
      <c r="A51" s="35">
        <f t="shared" si="1"/>
        <v>39</v>
      </c>
      <c r="B51" s="44" t="s">
        <v>92</v>
      </c>
      <c r="C51" s="72" t="s">
        <v>229</v>
      </c>
      <c r="D51" s="63">
        <v>10</v>
      </c>
      <c r="E51" s="15" t="s">
        <v>56</v>
      </c>
      <c r="F51" s="64">
        <v>76648.9</v>
      </c>
      <c r="G51" s="23"/>
      <c r="H51" s="23"/>
      <c r="I51" s="39" t="s">
        <v>36</v>
      </c>
      <c r="J51" s="17">
        <f t="shared" si="0"/>
        <v>1</v>
      </c>
      <c r="K51" s="18" t="s">
        <v>46</v>
      </c>
      <c r="L51" s="18" t="s">
        <v>6</v>
      </c>
      <c r="M51" s="47"/>
      <c r="N51" s="23"/>
      <c r="O51" s="23"/>
      <c r="P51" s="46"/>
      <c r="Q51" s="23"/>
      <c r="R51" s="23"/>
      <c r="S51" s="46"/>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65">
        <f t="shared" si="11"/>
        <v>766489</v>
      </c>
      <c r="BB51" s="71">
        <f t="shared" si="12"/>
        <v>766489</v>
      </c>
      <c r="BC51" s="44" t="str">
        <f t="shared" si="13"/>
        <v>INR  Seven Lakh Sixty Six Thousand Four Hundred &amp; Eighty Nine  Only</v>
      </c>
      <c r="IE51" s="22">
        <v>1.01</v>
      </c>
      <c r="IF51" s="22" t="s">
        <v>37</v>
      </c>
      <c r="IG51" s="22" t="s">
        <v>33</v>
      </c>
      <c r="IH51" s="22">
        <v>123.223</v>
      </c>
      <c r="II51" s="22" t="s">
        <v>35</v>
      </c>
    </row>
    <row r="52" spans="1:243" s="21" customFormat="1" ht="28.5">
      <c r="A52" s="35">
        <f t="shared" si="1"/>
        <v>40</v>
      </c>
      <c r="B52" s="44" t="s">
        <v>93</v>
      </c>
      <c r="C52" s="72" t="s">
        <v>230</v>
      </c>
      <c r="D52" s="63">
        <v>10</v>
      </c>
      <c r="E52" s="15" t="s">
        <v>56</v>
      </c>
      <c r="F52" s="64">
        <v>114973.35</v>
      </c>
      <c r="G52" s="23"/>
      <c r="H52" s="23"/>
      <c r="I52" s="39" t="s">
        <v>36</v>
      </c>
      <c r="J52" s="17">
        <f t="shared" si="0"/>
        <v>1</v>
      </c>
      <c r="K52" s="18" t="s">
        <v>46</v>
      </c>
      <c r="L52" s="18" t="s">
        <v>6</v>
      </c>
      <c r="M52" s="47"/>
      <c r="N52" s="23"/>
      <c r="O52" s="23"/>
      <c r="P52" s="46"/>
      <c r="Q52" s="23"/>
      <c r="R52" s="23"/>
      <c r="S52" s="46"/>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8"/>
      <c r="AV52" s="41"/>
      <c r="AW52" s="41"/>
      <c r="AX52" s="41"/>
      <c r="AY52" s="41"/>
      <c r="AZ52" s="41"/>
      <c r="BA52" s="65">
        <f t="shared" si="11"/>
        <v>1149733.5</v>
      </c>
      <c r="BB52" s="71">
        <f t="shared" si="12"/>
        <v>1149733.5</v>
      </c>
      <c r="BC52" s="44" t="str">
        <f t="shared" si="13"/>
        <v>INR  Eleven Lakh Forty Nine Thousand Seven Hundred &amp; Thirty Three  and Paise Fifty Only</v>
      </c>
      <c r="IE52" s="22">
        <v>1.02</v>
      </c>
      <c r="IF52" s="22" t="s">
        <v>38</v>
      </c>
      <c r="IG52" s="22" t="s">
        <v>39</v>
      </c>
      <c r="IH52" s="22">
        <v>213</v>
      </c>
      <c r="II52" s="22" t="s">
        <v>35</v>
      </c>
    </row>
    <row r="53" spans="1:243" s="21" customFormat="1" ht="28.5">
      <c r="A53" s="35">
        <f t="shared" si="1"/>
        <v>41</v>
      </c>
      <c r="B53" s="24" t="s">
        <v>94</v>
      </c>
      <c r="C53" s="72" t="s">
        <v>231</v>
      </c>
      <c r="D53" s="63">
        <v>5</v>
      </c>
      <c r="E53" s="15" t="s">
        <v>56</v>
      </c>
      <c r="F53" s="64">
        <v>229946.7</v>
      </c>
      <c r="G53" s="23"/>
      <c r="H53" s="23"/>
      <c r="I53" s="39" t="s">
        <v>36</v>
      </c>
      <c r="J53" s="17">
        <f t="shared" si="0"/>
        <v>1</v>
      </c>
      <c r="K53" s="18" t="s">
        <v>46</v>
      </c>
      <c r="L53" s="18" t="s">
        <v>6</v>
      </c>
      <c r="M53" s="47"/>
      <c r="N53" s="23"/>
      <c r="O53" s="23"/>
      <c r="P53" s="46"/>
      <c r="Q53" s="23"/>
      <c r="R53" s="23"/>
      <c r="S53" s="46"/>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65">
        <f t="shared" si="11"/>
        <v>1149733.5</v>
      </c>
      <c r="BB53" s="71">
        <f t="shared" si="12"/>
        <v>1149733.5</v>
      </c>
      <c r="BC53" s="44" t="str">
        <f t="shared" si="13"/>
        <v>INR  Eleven Lakh Forty Nine Thousand Seven Hundred &amp; Thirty Three  and Paise Fifty Only</v>
      </c>
      <c r="IE53" s="22">
        <v>2</v>
      </c>
      <c r="IF53" s="22" t="s">
        <v>32</v>
      </c>
      <c r="IG53" s="22" t="s">
        <v>40</v>
      </c>
      <c r="IH53" s="22">
        <v>10</v>
      </c>
      <c r="II53" s="22" t="s">
        <v>35</v>
      </c>
    </row>
    <row r="54" spans="1:243" s="21" customFormat="1" ht="213.75">
      <c r="A54" s="35">
        <f t="shared" si="1"/>
        <v>42</v>
      </c>
      <c r="B54" s="24" t="s">
        <v>95</v>
      </c>
      <c r="C54" s="72" t="s">
        <v>232</v>
      </c>
      <c r="D54" s="63">
        <v>1</v>
      </c>
      <c r="E54" s="15" t="s">
        <v>56</v>
      </c>
      <c r="F54" s="64">
        <v>153297.8</v>
      </c>
      <c r="G54" s="23"/>
      <c r="H54" s="23"/>
      <c r="I54" s="39" t="s">
        <v>36</v>
      </c>
      <c r="J54" s="17">
        <f t="shared" si="0"/>
        <v>1</v>
      </c>
      <c r="K54" s="18" t="s">
        <v>46</v>
      </c>
      <c r="L54" s="18" t="s">
        <v>6</v>
      </c>
      <c r="M54" s="47"/>
      <c r="N54" s="23"/>
      <c r="O54" s="23"/>
      <c r="P54" s="46"/>
      <c r="Q54" s="23"/>
      <c r="R54" s="23"/>
      <c r="S54" s="46"/>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65">
        <f t="shared" si="11"/>
        <v>153297.8</v>
      </c>
      <c r="BB54" s="71">
        <f t="shared" si="12"/>
        <v>153297.8</v>
      </c>
      <c r="BC54" s="44" t="str">
        <f t="shared" si="13"/>
        <v>INR  One Lakh Fifty Three Thousand Two Hundred &amp; Ninety Seven  and Paise Eighty Only</v>
      </c>
      <c r="IE54" s="22">
        <v>3</v>
      </c>
      <c r="IF54" s="22" t="s">
        <v>41</v>
      </c>
      <c r="IG54" s="22" t="s">
        <v>42</v>
      </c>
      <c r="IH54" s="22">
        <v>10</v>
      </c>
      <c r="II54" s="22" t="s">
        <v>35</v>
      </c>
    </row>
    <row r="55" spans="1:243" s="21" customFormat="1" ht="28.5">
      <c r="A55" s="35">
        <f t="shared" si="1"/>
        <v>43</v>
      </c>
      <c r="B55" s="44" t="s">
        <v>96</v>
      </c>
      <c r="C55" s="72" t="s">
        <v>233</v>
      </c>
      <c r="D55" s="63">
        <v>1</v>
      </c>
      <c r="E55" s="15" t="s">
        <v>56</v>
      </c>
      <c r="F55" s="64">
        <v>306595.6</v>
      </c>
      <c r="G55" s="23"/>
      <c r="H55" s="23"/>
      <c r="I55" s="39" t="s">
        <v>36</v>
      </c>
      <c r="J55" s="17">
        <f t="shared" si="0"/>
        <v>1</v>
      </c>
      <c r="K55" s="18" t="s">
        <v>46</v>
      </c>
      <c r="L55" s="18" t="s">
        <v>6</v>
      </c>
      <c r="M55" s="47"/>
      <c r="N55" s="23"/>
      <c r="O55" s="23"/>
      <c r="P55" s="46"/>
      <c r="Q55" s="23"/>
      <c r="R55" s="23"/>
      <c r="S55" s="46"/>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65">
        <f t="shared" si="11"/>
        <v>306595.6</v>
      </c>
      <c r="BB55" s="71">
        <f t="shared" si="12"/>
        <v>306595.6</v>
      </c>
      <c r="BC55" s="44" t="str">
        <f t="shared" si="13"/>
        <v>INR  Three Lakh Six Thousand Five Hundred &amp; Ninety Five  and Paise Sixty Only</v>
      </c>
      <c r="IE55" s="22">
        <v>1.01</v>
      </c>
      <c r="IF55" s="22" t="s">
        <v>37</v>
      </c>
      <c r="IG55" s="22" t="s">
        <v>33</v>
      </c>
      <c r="IH55" s="22">
        <v>123.223</v>
      </c>
      <c r="II55" s="22" t="s">
        <v>35</v>
      </c>
    </row>
    <row r="56" spans="1:243" s="21" customFormat="1" ht="185.25">
      <c r="A56" s="35">
        <f t="shared" si="1"/>
        <v>44</v>
      </c>
      <c r="B56" s="44" t="s">
        <v>97</v>
      </c>
      <c r="C56" s="72" t="s">
        <v>234</v>
      </c>
      <c r="D56" s="63">
        <v>37</v>
      </c>
      <c r="E56" s="15" t="s">
        <v>56</v>
      </c>
      <c r="F56" s="64">
        <v>38324.45</v>
      </c>
      <c r="G56" s="23"/>
      <c r="H56" s="23"/>
      <c r="I56" s="39" t="s">
        <v>36</v>
      </c>
      <c r="J56" s="17">
        <f t="shared" si="0"/>
        <v>1</v>
      </c>
      <c r="K56" s="18" t="s">
        <v>46</v>
      </c>
      <c r="L56" s="18" t="s">
        <v>6</v>
      </c>
      <c r="M56" s="47"/>
      <c r="N56" s="23"/>
      <c r="O56" s="23"/>
      <c r="P56" s="46"/>
      <c r="Q56" s="23"/>
      <c r="R56" s="23"/>
      <c r="S56" s="46"/>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65">
        <f t="shared" si="11"/>
        <v>1418004.65</v>
      </c>
      <c r="BB56" s="71">
        <f t="shared" si="12"/>
        <v>1418004.65</v>
      </c>
      <c r="BC56" s="44" t="str">
        <f t="shared" si="13"/>
        <v>INR  Fourteen Lakh Eighteen Thousand  &amp;Four  and Paise Sixty Five Only</v>
      </c>
      <c r="IE56" s="22">
        <v>1.02</v>
      </c>
      <c r="IF56" s="22" t="s">
        <v>38</v>
      </c>
      <c r="IG56" s="22" t="s">
        <v>39</v>
      </c>
      <c r="IH56" s="22">
        <v>213</v>
      </c>
      <c r="II56" s="22" t="s">
        <v>35</v>
      </c>
    </row>
    <row r="57" spans="1:243" s="21" customFormat="1" ht="142.5">
      <c r="A57" s="35">
        <f t="shared" si="1"/>
        <v>45</v>
      </c>
      <c r="B57" s="24" t="s">
        <v>98</v>
      </c>
      <c r="C57" s="72" t="s">
        <v>235</v>
      </c>
      <c r="D57" s="63">
        <v>2</v>
      </c>
      <c r="E57" s="15" t="s">
        <v>56</v>
      </c>
      <c r="F57" s="64">
        <v>306595.6</v>
      </c>
      <c r="G57" s="23"/>
      <c r="H57" s="23"/>
      <c r="I57" s="39" t="s">
        <v>36</v>
      </c>
      <c r="J57" s="17">
        <f t="shared" si="0"/>
        <v>1</v>
      </c>
      <c r="K57" s="18" t="s">
        <v>46</v>
      </c>
      <c r="L57" s="18" t="s">
        <v>6</v>
      </c>
      <c r="M57" s="47"/>
      <c r="N57" s="23"/>
      <c r="O57" s="23"/>
      <c r="P57" s="46"/>
      <c r="Q57" s="23"/>
      <c r="R57" s="23"/>
      <c r="S57" s="46"/>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65">
        <f t="shared" si="11"/>
        <v>613191.2</v>
      </c>
      <c r="BB57" s="71">
        <f t="shared" si="12"/>
        <v>613191.2</v>
      </c>
      <c r="BC57" s="44" t="str">
        <f t="shared" si="13"/>
        <v>INR  Six Lakh Thirteen Thousand One Hundred &amp; Ninety One  and Paise Twenty Only</v>
      </c>
      <c r="IE57" s="22">
        <v>2</v>
      </c>
      <c r="IF57" s="22" t="s">
        <v>32</v>
      </c>
      <c r="IG57" s="22" t="s">
        <v>40</v>
      </c>
      <c r="IH57" s="22">
        <v>10</v>
      </c>
      <c r="II57" s="22" t="s">
        <v>35</v>
      </c>
    </row>
    <row r="58" spans="1:243" s="21" customFormat="1" ht="28.5">
      <c r="A58" s="35">
        <f t="shared" si="1"/>
        <v>46</v>
      </c>
      <c r="B58" s="44" t="s">
        <v>99</v>
      </c>
      <c r="C58" s="72" t="s">
        <v>236</v>
      </c>
      <c r="D58" s="63">
        <v>20</v>
      </c>
      <c r="E58" s="15" t="s">
        <v>56</v>
      </c>
      <c r="F58" s="64">
        <v>153297.8</v>
      </c>
      <c r="G58" s="23"/>
      <c r="H58" s="16"/>
      <c r="I58" s="39" t="s">
        <v>36</v>
      </c>
      <c r="J58" s="17">
        <f aca="true" t="shared" si="14" ref="J58:J79">IF(I58="Less(-)",-1,1)</f>
        <v>1</v>
      </c>
      <c r="K58" s="18" t="s">
        <v>46</v>
      </c>
      <c r="L58" s="18" t="s">
        <v>6</v>
      </c>
      <c r="M58" s="45"/>
      <c r="N58" s="23"/>
      <c r="O58" s="23"/>
      <c r="P58" s="46"/>
      <c r="Q58" s="23"/>
      <c r="R58" s="23"/>
      <c r="S58" s="46"/>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65">
        <f>total_amount_ba($B$2,$D$2,D58,F58,J58,K58,M58)</f>
        <v>3065956</v>
      </c>
      <c r="BB58" s="71">
        <f>BA58+SUM(N58:AZ58)</f>
        <v>3065956</v>
      </c>
      <c r="BC58" s="44" t="str">
        <f>SpellNumber(L58,BB58)</f>
        <v>INR  Thirty Lakh Sixty Five Thousand Nine Hundred &amp; Fifty Six  Only</v>
      </c>
      <c r="IE58" s="22">
        <v>1.01</v>
      </c>
      <c r="IF58" s="22" t="s">
        <v>37</v>
      </c>
      <c r="IG58" s="22" t="s">
        <v>33</v>
      </c>
      <c r="IH58" s="22">
        <v>123.223</v>
      </c>
      <c r="II58" s="22" t="s">
        <v>35</v>
      </c>
    </row>
    <row r="59" spans="1:243" s="21" customFormat="1" ht="171">
      <c r="A59" s="35">
        <f t="shared" si="1"/>
        <v>47</v>
      </c>
      <c r="B59" s="44" t="s">
        <v>100</v>
      </c>
      <c r="C59" s="72" t="s">
        <v>237</v>
      </c>
      <c r="D59" s="63">
        <v>22</v>
      </c>
      <c r="E59" s="15" t="s">
        <v>56</v>
      </c>
      <c r="F59" s="64">
        <v>153297.8</v>
      </c>
      <c r="G59" s="23"/>
      <c r="H59" s="23"/>
      <c r="I59" s="39" t="s">
        <v>36</v>
      </c>
      <c r="J59" s="17">
        <f t="shared" si="14"/>
        <v>1</v>
      </c>
      <c r="K59" s="18" t="s">
        <v>46</v>
      </c>
      <c r="L59" s="18" t="s">
        <v>6</v>
      </c>
      <c r="M59" s="47"/>
      <c r="N59" s="23"/>
      <c r="O59" s="23"/>
      <c r="P59" s="46"/>
      <c r="Q59" s="23"/>
      <c r="R59" s="23"/>
      <c r="S59" s="46"/>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65">
        <f aca="true" t="shared" si="15" ref="BA59:BA68">total_amount_ba($B$2,$D$2,D59,F59,J59,K59,M59)</f>
        <v>3372551.6</v>
      </c>
      <c r="BB59" s="71">
        <f aca="true" t="shared" si="16" ref="BB59:BB68">BA59+SUM(N59:AZ59)</f>
        <v>3372551.6</v>
      </c>
      <c r="BC59" s="44" t="str">
        <f>SpellNumber(L59,BB59)</f>
        <v>INR  Thirty Three Lakh Seventy Two Thousand Five Hundred &amp; Fifty One  and Paise Sixty Only</v>
      </c>
      <c r="IE59" s="22">
        <v>1.02</v>
      </c>
      <c r="IF59" s="22" t="s">
        <v>38</v>
      </c>
      <c r="IG59" s="22" t="s">
        <v>39</v>
      </c>
      <c r="IH59" s="22">
        <v>213</v>
      </c>
      <c r="II59" s="22" t="s">
        <v>35</v>
      </c>
    </row>
    <row r="60" spans="1:243" s="21" customFormat="1" ht="171">
      <c r="A60" s="35">
        <f t="shared" si="1"/>
        <v>48</v>
      </c>
      <c r="B60" s="44" t="s">
        <v>101</v>
      </c>
      <c r="C60" s="72" t="s">
        <v>238</v>
      </c>
      <c r="D60" s="63">
        <v>6</v>
      </c>
      <c r="E60" s="15" t="s">
        <v>56</v>
      </c>
      <c r="F60" s="64">
        <v>306595.6</v>
      </c>
      <c r="G60" s="23"/>
      <c r="H60" s="23"/>
      <c r="I60" s="39" t="s">
        <v>36</v>
      </c>
      <c r="J60" s="17">
        <f t="shared" si="14"/>
        <v>1</v>
      </c>
      <c r="K60" s="18" t="s">
        <v>46</v>
      </c>
      <c r="L60" s="18" t="s">
        <v>6</v>
      </c>
      <c r="M60" s="47"/>
      <c r="N60" s="23"/>
      <c r="O60" s="23"/>
      <c r="P60" s="46"/>
      <c r="Q60" s="23"/>
      <c r="R60" s="23"/>
      <c r="S60" s="46"/>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65">
        <f t="shared" si="15"/>
        <v>1839573.6</v>
      </c>
      <c r="BB60" s="71">
        <f t="shared" si="16"/>
        <v>1839573.6</v>
      </c>
      <c r="BC60" s="44" t="str">
        <f>SpellNumber(L60,BB60)</f>
        <v>INR  Eighteen Lakh Thirty Nine Thousand Five Hundred &amp; Seventy Three  and Paise Sixty Only</v>
      </c>
      <c r="IE60" s="22">
        <v>2</v>
      </c>
      <c r="IF60" s="22" t="s">
        <v>32</v>
      </c>
      <c r="IG60" s="22" t="s">
        <v>40</v>
      </c>
      <c r="IH60" s="22">
        <v>10</v>
      </c>
      <c r="II60" s="22" t="s">
        <v>35</v>
      </c>
    </row>
    <row r="61" spans="1:243" s="21" customFormat="1" ht="99.75">
      <c r="A61" s="35">
        <f t="shared" si="1"/>
        <v>49</v>
      </c>
      <c r="B61" s="44" t="s">
        <v>102</v>
      </c>
      <c r="C61" s="72" t="s">
        <v>239</v>
      </c>
      <c r="D61" s="63">
        <v>10</v>
      </c>
      <c r="E61" s="15" t="s">
        <v>56</v>
      </c>
      <c r="F61" s="64">
        <v>53654.23</v>
      </c>
      <c r="G61" s="23"/>
      <c r="H61" s="23"/>
      <c r="I61" s="39" t="s">
        <v>36</v>
      </c>
      <c r="J61" s="17">
        <f t="shared" si="14"/>
        <v>1</v>
      </c>
      <c r="K61" s="18" t="s">
        <v>46</v>
      </c>
      <c r="L61" s="18" t="s">
        <v>6</v>
      </c>
      <c r="M61" s="47"/>
      <c r="N61" s="23"/>
      <c r="O61" s="23"/>
      <c r="P61" s="46"/>
      <c r="Q61" s="23"/>
      <c r="R61" s="23"/>
      <c r="S61" s="46"/>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65">
        <f t="shared" si="15"/>
        <v>536542.3</v>
      </c>
      <c r="BB61" s="71">
        <f t="shared" si="16"/>
        <v>536542.3</v>
      </c>
      <c r="BC61" s="44" t="str">
        <f aca="true" t="shared" si="17" ref="BC61:BC68">SpellNumber(L61,BB61)</f>
        <v>INR  Five Lakh Thirty Six Thousand Five Hundred &amp; Forty Two  and Paise Thirty Only</v>
      </c>
      <c r="IE61" s="22">
        <v>3</v>
      </c>
      <c r="IF61" s="22" t="s">
        <v>41</v>
      </c>
      <c r="IG61" s="22" t="s">
        <v>42</v>
      </c>
      <c r="IH61" s="22">
        <v>10</v>
      </c>
      <c r="II61" s="22" t="s">
        <v>35</v>
      </c>
    </row>
    <row r="62" spans="1:243" s="21" customFormat="1" ht="28.5">
      <c r="A62" s="35">
        <f t="shared" si="1"/>
        <v>50</v>
      </c>
      <c r="B62" s="44" t="s">
        <v>103</v>
      </c>
      <c r="C62" s="72" t="s">
        <v>240</v>
      </c>
      <c r="D62" s="63">
        <v>5</v>
      </c>
      <c r="E62" s="15" t="s">
        <v>56</v>
      </c>
      <c r="F62" s="64">
        <v>68984.01</v>
      </c>
      <c r="G62" s="23"/>
      <c r="H62" s="23"/>
      <c r="I62" s="39" t="s">
        <v>36</v>
      </c>
      <c r="J62" s="17">
        <f t="shared" si="14"/>
        <v>1</v>
      </c>
      <c r="K62" s="18" t="s">
        <v>46</v>
      </c>
      <c r="L62" s="18" t="s">
        <v>6</v>
      </c>
      <c r="M62" s="47"/>
      <c r="N62" s="23"/>
      <c r="O62" s="23"/>
      <c r="P62" s="46"/>
      <c r="Q62" s="23"/>
      <c r="R62" s="23"/>
      <c r="S62" s="46"/>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65">
        <f t="shared" si="15"/>
        <v>344920.05</v>
      </c>
      <c r="BB62" s="71">
        <f t="shared" si="16"/>
        <v>344920.05</v>
      </c>
      <c r="BC62" s="44" t="str">
        <f t="shared" si="17"/>
        <v>INR  Three Lakh Forty Four Thousand Nine Hundred &amp; Twenty  and Paise Five Only</v>
      </c>
      <c r="IE62" s="22">
        <v>1.01</v>
      </c>
      <c r="IF62" s="22" t="s">
        <v>37</v>
      </c>
      <c r="IG62" s="22" t="s">
        <v>33</v>
      </c>
      <c r="IH62" s="22">
        <v>123.223</v>
      </c>
      <c r="II62" s="22" t="s">
        <v>35</v>
      </c>
    </row>
    <row r="63" spans="1:243" s="21" customFormat="1" ht="28.5">
      <c r="A63" s="35">
        <f t="shared" si="1"/>
        <v>51</v>
      </c>
      <c r="B63" s="44" t="s">
        <v>104</v>
      </c>
      <c r="C63" s="72" t="s">
        <v>241</v>
      </c>
      <c r="D63" s="63">
        <v>1</v>
      </c>
      <c r="E63" s="15" t="s">
        <v>56</v>
      </c>
      <c r="F63" s="64">
        <v>114973.35</v>
      </c>
      <c r="G63" s="23"/>
      <c r="H63" s="23"/>
      <c r="I63" s="39" t="s">
        <v>36</v>
      </c>
      <c r="J63" s="17">
        <f t="shared" si="14"/>
        <v>1</v>
      </c>
      <c r="K63" s="18" t="s">
        <v>46</v>
      </c>
      <c r="L63" s="18" t="s">
        <v>6</v>
      </c>
      <c r="M63" s="47"/>
      <c r="N63" s="23"/>
      <c r="O63" s="23"/>
      <c r="P63" s="46"/>
      <c r="Q63" s="23"/>
      <c r="R63" s="23"/>
      <c r="S63" s="46"/>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8"/>
      <c r="AV63" s="41"/>
      <c r="AW63" s="41"/>
      <c r="AX63" s="41"/>
      <c r="AY63" s="41"/>
      <c r="AZ63" s="41"/>
      <c r="BA63" s="65">
        <f t="shared" si="15"/>
        <v>114973.35</v>
      </c>
      <c r="BB63" s="71">
        <f t="shared" si="16"/>
        <v>114973.35</v>
      </c>
      <c r="BC63" s="44" t="str">
        <f t="shared" si="17"/>
        <v>INR  One Lakh Fourteen Thousand Nine Hundred &amp; Seventy Three  and Paise Thirty Five Only</v>
      </c>
      <c r="IE63" s="22">
        <v>1.02</v>
      </c>
      <c r="IF63" s="22" t="s">
        <v>38</v>
      </c>
      <c r="IG63" s="22" t="s">
        <v>39</v>
      </c>
      <c r="IH63" s="22">
        <v>213</v>
      </c>
      <c r="II63" s="22" t="s">
        <v>35</v>
      </c>
    </row>
    <row r="64" spans="1:243" s="21" customFormat="1" ht="57">
      <c r="A64" s="35">
        <f t="shared" si="1"/>
        <v>52</v>
      </c>
      <c r="B64" s="24" t="s">
        <v>105</v>
      </c>
      <c r="C64" s="72" t="s">
        <v>242</v>
      </c>
      <c r="D64" s="63">
        <v>22</v>
      </c>
      <c r="E64" s="15" t="s">
        <v>56</v>
      </c>
      <c r="F64" s="64">
        <v>35395.45</v>
      </c>
      <c r="G64" s="23"/>
      <c r="H64" s="23"/>
      <c r="I64" s="39" t="s">
        <v>36</v>
      </c>
      <c r="J64" s="17">
        <f t="shared" si="14"/>
        <v>1</v>
      </c>
      <c r="K64" s="18" t="s">
        <v>46</v>
      </c>
      <c r="L64" s="18" t="s">
        <v>6</v>
      </c>
      <c r="M64" s="47"/>
      <c r="N64" s="23"/>
      <c r="O64" s="23"/>
      <c r="P64" s="46"/>
      <c r="Q64" s="23"/>
      <c r="R64" s="23"/>
      <c r="S64" s="46"/>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65">
        <f t="shared" si="15"/>
        <v>778699.9</v>
      </c>
      <c r="BB64" s="71">
        <f t="shared" si="16"/>
        <v>778699.9</v>
      </c>
      <c r="BC64" s="44" t="str">
        <f t="shared" si="17"/>
        <v>INR  Seven Lakh Seventy Eight Thousand Six Hundred &amp; Ninety Nine  and Paise Ninety Only</v>
      </c>
      <c r="IE64" s="22">
        <v>2</v>
      </c>
      <c r="IF64" s="22" t="s">
        <v>32</v>
      </c>
      <c r="IG64" s="22" t="s">
        <v>40</v>
      </c>
      <c r="IH64" s="22">
        <v>10</v>
      </c>
      <c r="II64" s="22" t="s">
        <v>35</v>
      </c>
    </row>
    <row r="65" spans="1:243" s="21" customFormat="1" ht="28.5">
      <c r="A65" s="35">
        <f t="shared" si="1"/>
        <v>53</v>
      </c>
      <c r="B65" s="24" t="s">
        <v>106</v>
      </c>
      <c r="C65" s="72" t="s">
        <v>243</v>
      </c>
      <c r="D65" s="63">
        <v>32</v>
      </c>
      <c r="E65" s="15" t="s">
        <v>56</v>
      </c>
      <c r="F65" s="64">
        <v>7079.09</v>
      </c>
      <c r="G65" s="23"/>
      <c r="H65" s="23"/>
      <c r="I65" s="39" t="s">
        <v>36</v>
      </c>
      <c r="J65" s="17">
        <f t="shared" si="14"/>
        <v>1</v>
      </c>
      <c r="K65" s="18" t="s">
        <v>46</v>
      </c>
      <c r="L65" s="18" t="s">
        <v>6</v>
      </c>
      <c r="M65" s="47"/>
      <c r="N65" s="23"/>
      <c r="O65" s="23"/>
      <c r="P65" s="46"/>
      <c r="Q65" s="23"/>
      <c r="R65" s="23"/>
      <c r="S65" s="46"/>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65">
        <f t="shared" si="15"/>
        <v>226530.88</v>
      </c>
      <c r="BB65" s="71">
        <f t="shared" si="16"/>
        <v>226530.88</v>
      </c>
      <c r="BC65" s="44" t="str">
        <f t="shared" si="17"/>
        <v>INR  Two Lakh Twenty Six Thousand Five Hundred &amp; Thirty  and Paise Eighty Eight Only</v>
      </c>
      <c r="IE65" s="22">
        <v>3</v>
      </c>
      <c r="IF65" s="22" t="s">
        <v>41</v>
      </c>
      <c r="IG65" s="22" t="s">
        <v>42</v>
      </c>
      <c r="IH65" s="22">
        <v>10</v>
      </c>
      <c r="II65" s="22" t="s">
        <v>35</v>
      </c>
    </row>
    <row r="66" spans="1:243" s="21" customFormat="1" ht="57">
      <c r="A66" s="35">
        <f t="shared" si="1"/>
        <v>54</v>
      </c>
      <c r="B66" s="44" t="s">
        <v>107</v>
      </c>
      <c r="C66" s="72" t="s">
        <v>244</v>
      </c>
      <c r="D66" s="63">
        <v>32</v>
      </c>
      <c r="E66" s="15" t="s">
        <v>56</v>
      </c>
      <c r="F66" s="64">
        <v>11326.54</v>
      </c>
      <c r="G66" s="23"/>
      <c r="H66" s="23"/>
      <c r="I66" s="39" t="s">
        <v>36</v>
      </c>
      <c r="J66" s="17">
        <f t="shared" si="14"/>
        <v>1</v>
      </c>
      <c r="K66" s="18" t="s">
        <v>46</v>
      </c>
      <c r="L66" s="18" t="s">
        <v>6</v>
      </c>
      <c r="M66" s="47"/>
      <c r="N66" s="23"/>
      <c r="O66" s="23"/>
      <c r="P66" s="46"/>
      <c r="Q66" s="23"/>
      <c r="R66" s="23"/>
      <c r="S66" s="46"/>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65">
        <f t="shared" si="15"/>
        <v>362449.28</v>
      </c>
      <c r="BB66" s="71">
        <f t="shared" si="16"/>
        <v>362449.28</v>
      </c>
      <c r="BC66" s="44" t="str">
        <f t="shared" si="17"/>
        <v>INR  Three Lakh Sixty Two Thousand Four Hundred &amp; Forty Nine  and Paise Twenty Eight Only</v>
      </c>
      <c r="IE66" s="22">
        <v>1.01</v>
      </c>
      <c r="IF66" s="22" t="s">
        <v>37</v>
      </c>
      <c r="IG66" s="22" t="s">
        <v>33</v>
      </c>
      <c r="IH66" s="22">
        <v>123.223</v>
      </c>
      <c r="II66" s="22" t="s">
        <v>35</v>
      </c>
    </row>
    <row r="67" spans="1:243" s="21" customFormat="1" ht="57">
      <c r="A67" s="35">
        <f t="shared" si="1"/>
        <v>55</v>
      </c>
      <c r="B67" s="44" t="s">
        <v>108</v>
      </c>
      <c r="C67" s="72" t="s">
        <v>245</v>
      </c>
      <c r="D67" s="63">
        <v>20</v>
      </c>
      <c r="E67" s="15" t="s">
        <v>56</v>
      </c>
      <c r="F67" s="64">
        <v>5365.42</v>
      </c>
      <c r="G67" s="23"/>
      <c r="H67" s="23"/>
      <c r="I67" s="39" t="s">
        <v>36</v>
      </c>
      <c r="J67" s="17">
        <f t="shared" si="14"/>
        <v>1</v>
      </c>
      <c r="K67" s="18" t="s">
        <v>46</v>
      </c>
      <c r="L67" s="18" t="s">
        <v>6</v>
      </c>
      <c r="M67" s="47"/>
      <c r="N67" s="23"/>
      <c r="O67" s="23"/>
      <c r="P67" s="46"/>
      <c r="Q67" s="23"/>
      <c r="R67" s="23"/>
      <c r="S67" s="46"/>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65">
        <f t="shared" si="15"/>
        <v>107308.4</v>
      </c>
      <c r="BB67" s="71">
        <f t="shared" si="16"/>
        <v>107308.4</v>
      </c>
      <c r="BC67" s="44" t="str">
        <f t="shared" si="17"/>
        <v>INR  One Lakh Seven Thousand Three Hundred &amp; Eight  and Paise Forty Only</v>
      </c>
      <c r="IE67" s="22">
        <v>1.02</v>
      </c>
      <c r="IF67" s="22" t="s">
        <v>38</v>
      </c>
      <c r="IG67" s="22" t="s">
        <v>39</v>
      </c>
      <c r="IH67" s="22">
        <v>213</v>
      </c>
      <c r="II67" s="22" t="s">
        <v>35</v>
      </c>
    </row>
    <row r="68" spans="1:243" s="21" customFormat="1" ht="28.5">
      <c r="A68" s="35">
        <f t="shared" si="1"/>
        <v>56</v>
      </c>
      <c r="B68" s="24" t="s">
        <v>109</v>
      </c>
      <c r="C68" s="72" t="s">
        <v>246</v>
      </c>
      <c r="D68" s="63">
        <v>30</v>
      </c>
      <c r="E68" s="15" t="s">
        <v>56</v>
      </c>
      <c r="F68" s="64">
        <v>6898.4</v>
      </c>
      <c r="G68" s="23"/>
      <c r="H68" s="23"/>
      <c r="I68" s="39" t="s">
        <v>36</v>
      </c>
      <c r="J68" s="17">
        <f t="shared" si="14"/>
        <v>1</v>
      </c>
      <c r="K68" s="18" t="s">
        <v>46</v>
      </c>
      <c r="L68" s="18" t="s">
        <v>6</v>
      </c>
      <c r="M68" s="47"/>
      <c r="N68" s="23"/>
      <c r="O68" s="23"/>
      <c r="P68" s="46"/>
      <c r="Q68" s="23"/>
      <c r="R68" s="23"/>
      <c r="S68" s="46"/>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65">
        <f t="shared" si="15"/>
        <v>206952</v>
      </c>
      <c r="BB68" s="71">
        <f t="shared" si="16"/>
        <v>206952</v>
      </c>
      <c r="BC68" s="44" t="str">
        <f t="shared" si="17"/>
        <v>INR  Two Lakh Six Thousand Nine Hundred &amp; Fifty Two  Only</v>
      </c>
      <c r="IE68" s="22">
        <v>2</v>
      </c>
      <c r="IF68" s="22" t="s">
        <v>32</v>
      </c>
      <c r="IG68" s="22" t="s">
        <v>40</v>
      </c>
      <c r="IH68" s="22">
        <v>10</v>
      </c>
      <c r="II68" s="22" t="s">
        <v>35</v>
      </c>
    </row>
    <row r="69" spans="1:243" s="21" customFormat="1" ht="28.5">
      <c r="A69" s="35">
        <f t="shared" si="1"/>
        <v>57</v>
      </c>
      <c r="B69" s="44" t="s">
        <v>110</v>
      </c>
      <c r="C69" s="72" t="s">
        <v>247</v>
      </c>
      <c r="D69" s="63">
        <v>22</v>
      </c>
      <c r="E69" s="15" t="s">
        <v>56</v>
      </c>
      <c r="F69" s="64">
        <v>8891.27</v>
      </c>
      <c r="G69" s="23"/>
      <c r="H69" s="16"/>
      <c r="I69" s="39" t="s">
        <v>36</v>
      </c>
      <c r="J69" s="17">
        <f t="shared" si="14"/>
        <v>1</v>
      </c>
      <c r="K69" s="18" t="s">
        <v>46</v>
      </c>
      <c r="L69" s="18" t="s">
        <v>6</v>
      </c>
      <c r="M69" s="45"/>
      <c r="N69" s="23"/>
      <c r="O69" s="23"/>
      <c r="P69" s="46"/>
      <c r="Q69" s="23"/>
      <c r="R69" s="23"/>
      <c r="S69" s="46"/>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65">
        <f>total_amount_ba($B$2,$D$2,D69,F69,J69,K69,M69)</f>
        <v>195607.94</v>
      </c>
      <c r="BB69" s="71">
        <f>BA69+SUM(N69:AZ69)</f>
        <v>195607.94</v>
      </c>
      <c r="BC69" s="44" t="str">
        <f>SpellNumber(L69,BB69)</f>
        <v>INR  One Lakh Ninety Five Thousand Six Hundred &amp; Seven  and Paise Ninety Four Only</v>
      </c>
      <c r="IE69" s="22">
        <v>1.01</v>
      </c>
      <c r="IF69" s="22" t="s">
        <v>37</v>
      </c>
      <c r="IG69" s="22" t="s">
        <v>33</v>
      </c>
      <c r="IH69" s="22">
        <v>123.223</v>
      </c>
      <c r="II69" s="22" t="s">
        <v>35</v>
      </c>
    </row>
    <row r="70" spans="1:243" s="21" customFormat="1" ht="28.5">
      <c r="A70" s="35">
        <f t="shared" si="1"/>
        <v>58</v>
      </c>
      <c r="B70" s="44" t="s">
        <v>111</v>
      </c>
      <c r="C70" s="72" t="s">
        <v>248</v>
      </c>
      <c r="D70" s="63">
        <v>10</v>
      </c>
      <c r="E70" s="15" t="s">
        <v>56</v>
      </c>
      <c r="F70" s="64">
        <v>9964.36</v>
      </c>
      <c r="G70" s="23"/>
      <c r="H70" s="23"/>
      <c r="I70" s="39" t="s">
        <v>36</v>
      </c>
      <c r="J70" s="17">
        <f t="shared" si="14"/>
        <v>1</v>
      </c>
      <c r="K70" s="18" t="s">
        <v>46</v>
      </c>
      <c r="L70" s="18" t="s">
        <v>6</v>
      </c>
      <c r="M70" s="47"/>
      <c r="N70" s="23"/>
      <c r="O70" s="23"/>
      <c r="P70" s="46"/>
      <c r="Q70" s="23"/>
      <c r="R70" s="23"/>
      <c r="S70" s="46"/>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65">
        <f aca="true" t="shared" si="18" ref="BA70:BA79">total_amount_ba($B$2,$D$2,D70,F70,J70,K70,M70)</f>
        <v>99643.6</v>
      </c>
      <c r="BB70" s="71">
        <f aca="true" t="shared" si="19" ref="BB70:BB79">BA70+SUM(N70:AZ70)</f>
        <v>99643.6</v>
      </c>
      <c r="BC70" s="44" t="str">
        <f>SpellNumber(L70,BB70)</f>
        <v>INR  Ninety Nine Thousand Six Hundred &amp; Forty Three  and Paise Sixty Only</v>
      </c>
      <c r="IE70" s="22">
        <v>1.02</v>
      </c>
      <c r="IF70" s="22" t="s">
        <v>38</v>
      </c>
      <c r="IG70" s="22" t="s">
        <v>39</v>
      </c>
      <c r="IH70" s="22">
        <v>213</v>
      </c>
      <c r="II70" s="22" t="s">
        <v>35</v>
      </c>
    </row>
    <row r="71" spans="1:243" s="21" customFormat="1" ht="28.5">
      <c r="A71" s="35">
        <f t="shared" si="1"/>
        <v>59</v>
      </c>
      <c r="B71" s="44" t="s">
        <v>112</v>
      </c>
      <c r="C71" s="72" t="s">
        <v>249</v>
      </c>
      <c r="D71" s="63">
        <v>2</v>
      </c>
      <c r="E71" s="15" t="s">
        <v>56</v>
      </c>
      <c r="F71" s="64">
        <v>13030.31</v>
      </c>
      <c r="G71" s="23"/>
      <c r="H71" s="23"/>
      <c r="I71" s="39" t="s">
        <v>36</v>
      </c>
      <c r="J71" s="17">
        <f t="shared" si="14"/>
        <v>1</v>
      </c>
      <c r="K71" s="18" t="s">
        <v>46</v>
      </c>
      <c r="L71" s="18" t="s">
        <v>6</v>
      </c>
      <c r="M71" s="47"/>
      <c r="N71" s="23"/>
      <c r="O71" s="23"/>
      <c r="P71" s="46"/>
      <c r="Q71" s="23"/>
      <c r="R71" s="23"/>
      <c r="S71" s="46"/>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65">
        <f t="shared" si="18"/>
        <v>26060.62</v>
      </c>
      <c r="BB71" s="71">
        <f t="shared" si="19"/>
        <v>26060.62</v>
      </c>
      <c r="BC71" s="44" t="str">
        <f>SpellNumber(L71,BB71)</f>
        <v>INR  Twenty Six Thousand  &amp;Sixty  and Paise Sixty Two Only</v>
      </c>
      <c r="IE71" s="22">
        <v>2</v>
      </c>
      <c r="IF71" s="22" t="s">
        <v>32</v>
      </c>
      <c r="IG71" s="22" t="s">
        <v>40</v>
      </c>
      <c r="IH71" s="22">
        <v>10</v>
      </c>
      <c r="II71" s="22" t="s">
        <v>35</v>
      </c>
    </row>
    <row r="72" spans="1:243" s="21" customFormat="1" ht="156.75">
      <c r="A72" s="35">
        <f t="shared" si="1"/>
        <v>60</v>
      </c>
      <c r="B72" s="44" t="s">
        <v>113</v>
      </c>
      <c r="C72" s="72" t="s">
        <v>250</v>
      </c>
      <c r="D72" s="63">
        <v>162</v>
      </c>
      <c r="E72" s="15" t="s">
        <v>57</v>
      </c>
      <c r="F72" s="64">
        <v>283.17</v>
      </c>
      <c r="G72" s="23"/>
      <c r="H72" s="23"/>
      <c r="I72" s="39" t="s">
        <v>36</v>
      </c>
      <c r="J72" s="17">
        <f t="shared" si="14"/>
        <v>1</v>
      </c>
      <c r="K72" s="18" t="s">
        <v>46</v>
      </c>
      <c r="L72" s="18" t="s">
        <v>6</v>
      </c>
      <c r="M72" s="47"/>
      <c r="N72" s="23"/>
      <c r="O72" s="23"/>
      <c r="P72" s="46"/>
      <c r="Q72" s="23"/>
      <c r="R72" s="23"/>
      <c r="S72" s="46"/>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65">
        <f t="shared" si="18"/>
        <v>45873.54</v>
      </c>
      <c r="BB72" s="71">
        <f t="shared" si="19"/>
        <v>45873.54</v>
      </c>
      <c r="BC72" s="44" t="str">
        <f aca="true" t="shared" si="20" ref="BC72:BC79">SpellNumber(L72,BB72)</f>
        <v>INR  Forty Five Thousand Eight Hundred &amp; Seventy Three  and Paise Fifty Four Only</v>
      </c>
      <c r="IE72" s="22">
        <v>3</v>
      </c>
      <c r="IF72" s="22" t="s">
        <v>41</v>
      </c>
      <c r="IG72" s="22" t="s">
        <v>42</v>
      </c>
      <c r="IH72" s="22">
        <v>10</v>
      </c>
      <c r="II72" s="22" t="s">
        <v>35</v>
      </c>
    </row>
    <row r="73" spans="1:243" s="21" customFormat="1" ht="28.5">
      <c r="A73" s="35">
        <f t="shared" si="1"/>
        <v>61</v>
      </c>
      <c r="B73" s="44" t="s">
        <v>114</v>
      </c>
      <c r="C73" s="72" t="s">
        <v>251</v>
      </c>
      <c r="D73" s="63">
        <v>130</v>
      </c>
      <c r="E73" s="15" t="s">
        <v>57</v>
      </c>
      <c r="F73" s="64">
        <v>330.03</v>
      </c>
      <c r="G73" s="23"/>
      <c r="H73" s="23"/>
      <c r="I73" s="39" t="s">
        <v>36</v>
      </c>
      <c r="J73" s="17">
        <f t="shared" si="14"/>
        <v>1</v>
      </c>
      <c r="K73" s="18" t="s">
        <v>46</v>
      </c>
      <c r="L73" s="18" t="s">
        <v>6</v>
      </c>
      <c r="M73" s="47"/>
      <c r="N73" s="23"/>
      <c r="O73" s="23"/>
      <c r="P73" s="46"/>
      <c r="Q73" s="23"/>
      <c r="R73" s="23"/>
      <c r="S73" s="46"/>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65">
        <f t="shared" si="18"/>
        <v>42903.9</v>
      </c>
      <c r="BB73" s="71">
        <f t="shared" si="19"/>
        <v>42903.9</v>
      </c>
      <c r="BC73" s="44" t="str">
        <f t="shared" si="20"/>
        <v>INR  Forty Two Thousand Nine Hundred &amp; Three  and Paise Ninety Only</v>
      </c>
      <c r="IE73" s="22">
        <v>1.01</v>
      </c>
      <c r="IF73" s="22" t="s">
        <v>37</v>
      </c>
      <c r="IG73" s="22" t="s">
        <v>33</v>
      </c>
      <c r="IH73" s="22">
        <v>123.223</v>
      </c>
      <c r="II73" s="22" t="s">
        <v>35</v>
      </c>
    </row>
    <row r="74" spans="1:243" s="21" customFormat="1" ht="28.5">
      <c r="A74" s="35">
        <f t="shared" si="1"/>
        <v>62</v>
      </c>
      <c r="B74" s="44" t="s">
        <v>115</v>
      </c>
      <c r="C74" s="72" t="s">
        <v>252</v>
      </c>
      <c r="D74" s="63">
        <v>218</v>
      </c>
      <c r="E74" s="15" t="s">
        <v>57</v>
      </c>
      <c r="F74" s="64">
        <v>374.64</v>
      </c>
      <c r="G74" s="23"/>
      <c r="H74" s="23"/>
      <c r="I74" s="39" t="s">
        <v>36</v>
      </c>
      <c r="J74" s="17">
        <f t="shared" si="14"/>
        <v>1</v>
      </c>
      <c r="K74" s="18" t="s">
        <v>46</v>
      </c>
      <c r="L74" s="18" t="s">
        <v>6</v>
      </c>
      <c r="M74" s="47"/>
      <c r="N74" s="23"/>
      <c r="O74" s="23"/>
      <c r="P74" s="46"/>
      <c r="Q74" s="23"/>
      <c r="R74" s="23"/>
      <c r="S74" s="46"/>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8"/>
      <c r="AV74" s="41"/>
      <c r="AW74" s="41"/>
      <c r="AX74" s="41"/>
      <c r="AY74" s="41"/>
      <c r="AZ74" s="41"/>
      <c r="BA74" s="65">
        <f t="shared" si="18"/>
        <v>81671.52</v>
      </c>
      <c r="BB74" s="71">
        <f t="shared" si="19"/>
        <v>81671.52</v>
      </c>
      <c r="BC74" s="44" t="str">
        <f t="shared" si="20"/>
        <v>INR  Eighty One Thousand Six Hundred &amp; Seventy One  and Paise Fifty Two Only</v>
      </c>
      <c r="IE74" s="22">
        <v>1.02</v>
      </c>
      <c r="IF74" s="22" t="s">
        <v>38</v>
      </c>
      <c r="IG74" s="22" t="s">
        <v>39</v>
      </c>
      <c r="IH74" s="22">
        <v>213</v>
      </c>
      <c r="II74" s="22" t="s">
        <v>35</v>
      </c>
    </row>
    <row r="75" spans="1:243" s="21" customFormat="1" ht="28.5">
      <c r="A75" s="35">
        <f t="shared" si="1"/>
        <v>63</v>
      </c>
      <c r="B75" s="24" t="s">
        <v>116</v>
      </c>
      <c r="C75" s="72" t="s">
        <v>253</v>
      </c>
      <c r="D75" s="63">
        <v>470</v>
      </c>
      <c r="E75" s="15" t="s">
        <v>57</v>
      </c>
      <c r="F75" s="64">
        <v>467.18</v>
      </c>
      <c r="G75" s="23"/>
      <c r="H75" s="23"/>
      <c r="I75" s="39" t="s">
        <v>36</v>
      </c>
      <c r="J75" s="17">
        <f t="shared" si="14"/>
        <v>1</v>
      </c>
      <c r="K75" s="18" t="s">
        <v>46</v>
      </c>
      <c r="L75" s="18" t="s">
        <v>6</v>
      </c>
      <c r="M75" s="47"/>
      <c r="N75" s="23"/>
      <c r="O75" s="23"/>
      <c r="P75" s="46"/>
      <c r="Q75" s="23"/>
      <c r="R75" s="23"/>
      <c r="S75" s="46"/>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65">
        <f t="shared" si="18"/>
        <v>219574.6</v>
      </c>
      <c r="BB75" s="71">
        <f t="shared" si="19"/>
        <v>219574.6</v>
      </c>
      <c r="BC75" s="44" t="str">
        <f t="shared" si="20"/>
        <v>INR  Two Lakh Nineteen Thousand Five Hundred &amp; Seventy Four  and Paise Sixty Only</v>
      </c>
      <c r="IE75" s="22">
        <v>2</v>
      </c>
      <c r="IF75" s="22" t="s">
        <v>32</v>
      </c>
      <c r="IG75" s="22" t="s">
        <v>40</v>
      </c>
      <c r="IH75" s="22">
        <v>10</v>
      </c>
      <c r="II75" s="22" t="s">
        <v>35</v>
      </c>
    </row>
    <row r="76" spans="1:243" s="21" customFormat="1" ht="28.5">
      <c r="A76" s="35">
        <f t="shared" si="1"/>
        <v>64</v>
      </c>
      <c r="B76" s="24" t="s">
        <v>117</v>
      </c>
      <c r="C76" s="72" t="s">
        <v>254</v>
      </c>
      <c r="D76" s="63">
        <v>235</v>
      </c>
      <c r="E76" s="15" t="s">
        <v>57</v>
      </c>
      <c r="F76" s="64">
        <v>565.12</v>
      </c>
      <c r="G76" s="23"/>
      <c r="H76" s="23"/>
      <c r="I76" s="39" t="s">
        <v>36</v>
      </c>
      <c r="J76" s="17">
        <f t="shared" si="14"/>
        <v>1</v>
      </c>
      <c r="K76" s="18" t="s">
        <v>46</v>
      </c>
      <c r="L76" s="18" t="s">
        <v>6</v>
      </c>
      <c r="M76" s="47"/>
      <c r="N76" s="23"/>
      <c r="O76" s="23"/>
      <c r="P76" s="46"/>
      <c r="Q76" s="23"/>
      <c r="R76" s="23"/>
      <c r="S76" s="46"/>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65">
        <f t="shared" si="18"/>
        <v>132803.2</v>
      </c>
      <c r="BB76" s="71">
        <f t="shared" si="19"/>
        <v>132803.2</v>
      </c>
      <c r="BC76" s="44" t="str">
        <f t="shared" si="20"/>
        <v>INR  One Lakh Thirty Two Thousand Eight Hundred &amp; Three  and Paise Twenty Only</v>
      </c>
      <c r="IE76" s="22">
        <v>3</v>
      </c>
      <c r="IF76" s="22" t="s">
        <v>41</v>
      </c>
      <c r="IG76" s="22" t="s">
        <v>42</v>
      </c>
      <c r="IH76" s="22">
        <v>10</v>
      </c>
      <c r="II76" s="22" t="s">
        <v>35</v>
      </c>
    </row>
    <row r="77" spans="1:243" s="21" customFormat="1" ht="28.5">
      <c r="A77" s="35">
        <f t="shared" si="1"/>
        <v>65</v>
      </c>
      <c r="B77" s="44" t="s">
        <v>118</v>
      </c>
      <c r="C77" s="72" t="s">
        <v>255</v>
      </c>
      <c r="D77" s="63">
        <v>620</v>
      </c>
      <c r="E77" s="15" t="s">
        <v>57</v>
      </c>
      <c r="F77" s="64">
        <v>709.72</v>
      </c>
      <c r="G77" s="23"/>
      <c r="H77" s="23"/>
      <c r="I77" s="39" t="s">
        <v>36</v>
      </c>
      <c r="J77" s="17">
        <f t="shared" si="14"/>
        <v>1</v>
      </c>
      <c r="K77" s="18" t="s">
        <v>46</v>
      </c>
      <c r="L77" s="18" t="s">
        <v>6</v>
      </c>
      <c r="M77" s="47"/>
      <c r="N77" s="23"/>
      <c r="O77" s="23"/>
      <c r="P77" s="46"/>
      <c r="Q77" s="23"/>
      <c r="R77" s="23"/>
      <c r="S77" s="46"/>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65">
        <f t="shared" si="18"/>
        <v>440026.4</v>
      </c>
      <c r="BB77" s="71">
        <f t="shared" si="19"/>
        <v>440026.4</v>
      </c>
      <c r="BC77" s="44" t="str">
        <f t="shared" si="20"/>
        <v>INR  Four Lakh Forty Thousand  &amp;Twenty Six  and Paise Forty Only</v>
      </c>
      <c r="IE77" s="22">
        <v>1.01</v>
      </c>
      <c r="IF77" s="22" t="s">
        <v>37</v>
      </c>
      <c r="IG77" s="22" t="s">
        <v>33</v>
      </c>
      <c r="IH77" s="22">
        <v>123.223</v>
      </c>
      <c r="II77" s="22" t="s">
        <v>35</v>
      </c>
    </row>
    <row r="78" spans="1:243" s="21" customFormat="1" ht="28.5">
      <c r="A78" s="35">
        <f t="shared" si="1"/>
        <v>66</v>
      </c>
      <c r="B78" s="44" t="s">
        <v>119</v>
      </c>
      <c r="C78" s="72" t="s">
        <v>256</v>
      </c>
      <c r="D78" s="63">
        <v>240</v>
      </c>
      <c r="E78" s="15" t="s">
        <v>57</v>
      </c>
      <c r="F78" s="64">
        <v>916</v>
      </c>
      <c r="G78" s="23"/>
      <c r="H78" s="23"/>
      <c r="I78" s="39" t="s">
        <v>36</v>
      </c>
      <c r="J78" s="17">
        <f t="shared" si="14"/>
        <v>1</v>
      </c>
      <c r="K78" s="18" t="s">
        <v>46</v>
      </c>
      <c r="L78" s="18" t="s">
        <v>6</v>
      </c>
      <c r="M78" s="47"/>
      <c r="N78" s="23"/>
      <c r="O78" s="23"/>
      <c r="P78" s="46"/>
      <c r="Q78" s="23"/>
      <c r="R78" s="23"/>
      <c r="S78" s="46"/>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65">
        <f t="shared" si="18"/>
        <v>219840</v>
      </c>
      <c r="BB78" s="71">
        <f t="shared" si="19"/>
        <v>219840</v>
      </c>
      <c r="BC78" s="44" t="str">
        <f t="shared" si="20"/>
        <v>INR  Two Lakh Nineteen Thousand Eight Hundred &amp; Forty  Only</v>
      </c>
      <c r="IE78" s="22">
        <v>1.02</v>
      </c>
      <c r="IF78" s="22" t="s">
        <v>38</v>
      </c>
      <c r="IG78" s="22" t="s">
        <v>39</v>
      </c>
      <c r="IH78" s="22">
        <v>213</v>
      </c>
      <c r="II78" s="22" t="s">
        <v>35</v>
      </c>
    </row>
    <row r="79" spans="1:243" s="21" customFormat="1" ht="28.5">
      <c r="A79" s="35">
        <f aca="true" t="shared" si="21" ref="A79:A139">A78+1</f>
        <v>67</v>
      </c>
      <c r="B79" s="24" t="s">
        <v>120</v>
      </c>
      <c r="C79" s="72" t="s">
        <v>257</v>
      </c>
      <c r="D79" s="63">
        <v>280</v>
      </c>
      <c r="E79" s="15" t="s">
        <v>57</v>
      </c>
      <c r="F79" s="64">
        <v>1085.21</v>
      </c>
      <c r="G79" s="23"/>
      <c r="H79" s="23"/>
      <c r="I79" s="39" t="s">
        <v>36</v>
      </c>
      <c r="J79" s="17">
        <f t="shared" si="14"/>
        <v>1</v>
      </c>
      <c r="K79" s="18" t="s">
        <v>46</v>
      </c>
      <c r="L79" s="18" t="s">
        <v>6</v>
      </c>
      <c r="M79" s="47"/>
      <c r="N79" s="23"/>
      <c r="O79" s="23"/>
      <c r="P79" s="46"/>
      <c r="Q79" s="23"/>
      <c r="R79" s="23"/>
      <c r="S79" s="46"/>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65">
        <f t="shared" si="18"/>
        <v>303858.8</v>
      </c>
      <c r="BB79" s="71">
        <f t="shared" si="19"/>
        <v>303858.8</v>
      </c>
      <c r="BC79" s="44" t="str">
        <f t="shared" si="20"/>
        <v>INR  Three Lakh Three Thousand Eight Hundred &amp; Fifty Eight  and Paise Eighty Only</v>
      </c>
      <c r="IE79" s="22">
        <v>2</v>
      </c>
      <c r="IF79" s="22" t="s">
        <v>32</v>
      </c>
      <c r="IG79" s="22" t="s">
        <v>40</v>
      </c>
      <c r="IH79" s="22">
        <v>10</v>
      </c>
      <c r="II79" s="22" t="s">
        <v>35</v>
      </c>
    </row>
    <row r="80" spans="1:243" s="21" customFormat="1" ht="28.5">
      <c r="A80" s="35">
        <f t="shared" si="21"/>
        <v>68</v>
      </c>
      <c r="B80" s="44" t="s">
        <v>121</v>
      </c>
      <c r="C80" s="72" t="s">
        <v>258</v>
      </c>
      <c r="D80" s="63">
        <v>195</v>
      </c>
      <c r="E80" s="15" t="s">
        <v>57</v>
      </c>
      <c r="F80" s="64">
        <v>1472.87</v>
      </c>
      <c r="G80" s="23"/>
      <c r="H80" s="16"/>
      <c r="I80" s="39" t="s">
        <v>36</v>
      </c>
      <c r="J80" s="17">
        <f aca="true" t="shared" si="22" ref="J80:J90">IF(I80="Less(-)",-1,1)</f>
        <v>1</v>
      </c>
      <c r="K80" s="18" t="s">
        <v>46</v>
      </c>
      <c r="L80" s="18" t="s">
        <v>6</v>
      </c>
      <c r="M80" s="45"/>
      <c r="N80" s="23"/>
      <c r="O80" s="23"/>
      <c r="P80" s="46"/>
      <c r="Q80" s="23"/>
      <c r="R80" s="23"/>
      <c r="S80" s="46"/>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65">
        <f>total_amount_ba($B$2,$D$2,D80,F80,J80,K80,M80)</f>
        <v>287209.65</v>
      </c>
      <c r="BB80" s="71">
        <f>BA80+SUM(N80:AZ80)</f>
        <v>287209.65</v>
      </c>
      <c r="BC80" s="44" t="str">
        <f>SpellNumber(L80,BB80)</f>
        <v>INR  Two Lakh Eighty Seven Thousand Two Hundred &amp; Nine  and Paise Sixty Five Only</v>
      </c>
      <c r="IE80" s="22">
        <v>1.01</v>
      </c>
      <c r="IF80" s="22" t="s">
        <v>37</v>
      </c>
      <c r="IG80" s="22" t="s">
        <v>33</v>
      </c>
      <c r="IH80" s="22">
        <v>123.223</v>
      </c>
      <c r="II80" s="22" t="s">
        <v>35</v>
      </c>
    </row>
    <row r="81" spans="1:243" s="21" customFormat="1" ht="28.5">
      <c r="A81" s="35">
        <f t="shared" si="21"/>
        <v>69</v>
      </c>
      <c r="B81" s="44" t="s">
        <v>122</v>
      </c>
      <c r="C81" s="72" t="s">
        <v>259</v>
      </c>
      <c r="D81" s="63">
        <v>185</v>
      </c>
      <c r="E81" s="15" t="s">
        <v>57</v>
      </c>
      <c r="F81" s="64">
        <v>2098.96</v>
      </c>
      <c r="G81" s="23"/>
      <c r="H81" s="23"/>
      <c r="I81" s="39" t="s">
        <v>36</v>
      </c>
      <c r="J81" s="17">
        <f t="shared" si="22"/>
        <v>1</v>
      </c>
      <c r="K81" s="18" t="s">
        <v>46</v>
      </c>
      <c r="L81" s="18" t="s">
        <v>6</v>
      </c>
      <c r="M81" s="47"/>
      <c r="N81" s="23"/>
      <c r="O81" s="23"/>
      <c r="P81" s="46"/>
      <c r="Q81" s="23"/>
      <c r="R81" s="23"/>
      <c r="S81" s="46"/>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65">
        <f aca="true" t="shared" si="23" ref="BA81:BA90">total_amount_ba($B$2,$D$2,D81,F81,J81,K81,M81)</f>
        <v>388307.6</v>
      </c>
      <c r="BB81" s="71">
        <f aca="true" t="shared" si="24" ref="BB81:BB90">BA81+SUM(N81:AZ81)</f>
        <v>388307.6</v>
      </c>
      <c r="BC81" s="44" t="str">
        <f>SpellNumber(L81,BB81)</f>
        <v>INR  Three Lakh Eighty Eight Thousand Three Hundred &amp; Seven  and Paise Sixty Only</v>
      </c>
      <c r="IE81" s="22">
        <v>1.02</v>
      </c>
      <c r="IF81" s="22" t="s">
        <v>38</v>
      </c>
      <c r="IG81" s="22" t="s">
        <v>39</v>
      </c>
      <c r="IH81" s="22">
        <v>213</v>
      </c>
      <c r="II81" s="22" t="s">
        <v>35</v>
      </c>
    </row>
    <row r="82" spans="1:243" s="21" customFormat="1" ht="71.25">
      <c r="A82" s="35">
        <f t="shared" si="21"/>
        <v>70</v>
      </c>
      <c r="B82" s="44" t="s">
        <v>123</v>
      </c>
      <c r="C82" s="72" t="s">
        <v>260</v>
      </c>
      <c r="D82" s="63">
        <v>170</v>
      </c>
      <c r="E82" s="15" t="s">
        <v>56</v>
      </c>
      <c r="F82" s="64">
        <v>2396.04</v>
      </c>
      <c r="G82" s="23"/>
      <c r="H82" s="23"/>
      <c r="I82" s="39" t="s">
        <v>36</v>
      </c>
      <c r="J82" s="17">
        <f t="shared" si="22"/>
        <v>1</v>
      </c>
      <c r="K82" s="18" t="s">
        <v>46</v>
      </c>
      <c r="L82" s="18" t="s">
        <v>6</v>
      </c>
      <c r="M82" s="47"/>
      <c r="N82" s="23"/>
      <c r="O82" s="23"/>
      <c r="P82" s="46"/>
      <c r="Q82" s="23"/>
      <c r="R82" s="23"/>
      <c r="S82" s="46"/>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65">
        <f t="shared" si="23"/>
        <v>407326.8</v>
      </c>
      <c r="BB82" s="71">
        <f t="shared" si="24"/>
        <v>407326.8</v>
      </c>
      <c r="BC82" s="44" t="str">
        <f>SpellNumber(L82,BB82)</f>
        <v>INR  Four Lakh Seven Thousand Three Hundred &amp; Twenty Six  and Paise Eighty Only</v>
      </c>
      <c r="IE82" s="22">
        <v>2</v>
      </c>
      <c r="IF82" s="22" t="s">
        <v>32</v>
      </c>
      <c r="IG82" s="22" t="s">
        <v>40</v>
      </c>
      <c r="IH82" s="22">
        <v>10</v>
      </c>
      <c r="II82" s="22" t="s">
        <v>35</v>
      </c>
    </row>
    <row r="83" spans="1:243" s="21" customFormat="1" ht="28.5">
      <c r="A83" s="35">
        <f t="shared" si="21"/>
        <v>71</v>
      </c>
      <c r="B83" s="44" t="s">
        <v>124</v>
      </c>
      <c r="C83" s="72" t="s">
        <v>261</v>
      </c>
      <c r="D83" s="63">
        <v>160</v>
      </c>
      <c r="E83" s="15" t="s">
        <v>56</v>
      </c>
      <c r="F83" s="64">
        <v>3041.43</v>
      </c>
      <c r="G83" s="23"/>
      <c r="H83" s="23"/>
      <c r="I83" s="39" t="s">
        <v>36</v>
      </c>
      <c r="J83" s="17">
        <f t="shared" si="22"/>
        <v>1</v>
      </c>
      <c r="K83" s="18" t="s">
        <v>46</v>
      </c>
      <c r="L83" s="18" t="s">
        <v>6</v>
      </c>
      <c r="M83" s="47"/>
      <c r="N83" s="23"/>
      <c r="O83" s="23"/>
      <c r="P83" s="46"/>
      <c r="Q83" s="23"/>
      <c r="R83" s="23"/>
      <c r="S83" s="46"/>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65">
        <f t="shared" si="23"/>
        <v>486628.8</v>
      </c>
      <c r="BB83" s="71">
        <f t="shared" si="24"/>
        <v>486628.8</v>
      </c>
      <c r="BC83" s="44" t="str">
        <f aca="true" t="shared" si="25" ref="BC83:BC90">SpellNumber(L83,BB83)</f>
        <v>INR  Four Lakh Eighty Six Thousand Six Hundred &amp; Twenty Eight  and Paise Eighty Only</v>
      </c>
      <c r="IE83" s="22">
        <v>3</v>
      </c>
      <c r="IF83" s="22" t="s">
        <v>41</v>
      </c>
      <c r="IG83" s="22" t="s">
        <v>42</v>
      </c>
      <c r="IH83" s="22">
        <v>10</v>
      </c>
      <c r="II83" s="22" t="s">
        <v>35</v>
      </c>
    </row>
    <row r="84" spans="1:243" s="21" customFormat="1" ht="28.5">
      <c r="A84" s="35">
        <f t="shared" si="21"/>
        <v>72</v>
      </c>
      <c r="B84" s="44" t="s">
        <v>125</v>
      </c>
      <c r="C84" s="72" t="s">
        <v>262</v>
      </c>
      <c r="D84" s="63">
        <v>105</v>
      </c>
      <c r="E84" s="15" t="s">
        <v>56</v>
      </c>
      <c r="F84" s="64">
        <v>4157.44</v>
      </c>
      <c r="G84" s="23"/>
      <c r="H84" s="23"/>
      <c r="I84" s="39" t="s">
        <v>36</v>
      </c>
      <c r="J84" s="17">
        <f t="shared" si="22"/>
        <v>1</v>
      </c>
      <c r="K84" s="18" t="s">
        <v>46</v>
      </c>
      <c r="L84" s="18" t="s">
        <v>6</v>
      </c>
      <c r="M84" s="47"/>
      <c r="N84" s="23"/>
      <c r="O84" s="23"/>
      <c r="P84" s="46"/>
      <c r="Q84" s="23"/>
      <c r="R84" s="23"/>
      <c r="S84" s="46"/>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65">
        <f t="shared" si="23"/>
        <v>436531.2</v>
      </c>
      <c r="BB84" s="71">
        <f t="shared" si="24"/>
        <v>436531.2</v>
      </c>
      <c r="BC84" s="44" t="str">
        <f t="shared" si="25"/>
        <v>INR  Four Lakh Thirty Six Thousand Five Hundred &amp; Thirty One  and Paise Twenty Only</v>
      </c>
      <c r="IE84" s="22">
        <v>1.01</v>
      </c>
      <c r="IF84" s="22" t="s">
        <v>37</v>
      </c>
      <c r="IG84" s="22" t="s">
        <v>33</v>
      </c>
      <c r="IH84" s="22">
        <v>123.223</v>
      </c>
      <c r="II84" s="22" t="s">
        <v>35</v>
      </c>
    </row>
    <row r="85" spans="1:243" s="21" customFormat="1" ht="28.5">
      <c r="A85" s="35">
        <f t="shared" si="21"/>
        <v>73</v>
      </c>
      <c r="B85" s="44" t="s">
        <v>126</v>
      </c>
      <c r="C85" s="72" t="s">
        <v>263</v>
      </c>
      <c r="D85" s="63">
        <v>52</v>
      </c>
      <c r="E85" s="15" t="s">
        <v>56</v>
      </c>
      <c r="F85" s="64">
        <v>5419.08</v>
      </c>
      <c r="G85" s="23"/>
      <c r="H85" s="23"/>
      <c r="I85" s="39" t="s">
        <v>36</v>
      </c>
      <c r="J85" s="17">
        <f t="shared" si="22"/>
        <v>1</v>
      </c>
      <c r="K85" s="18" t="s">
        <v>46</v>
      </c>
      <c r="L85" s="18" t="s">
        <v>6</v>
      </c>
      <c r="M85" s="47"/>
      <c r="N85" s="23"/>
      <c r="O85" s="23"/>
      <c r="P85" s="46"/>
      <c r="Q85" s="23"/>
      <c r="R85" s="23"/>
      <c r="S85" s="46"/>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8"/>
      <c r="AV85" s="41"/>
      <c r="AW85" s="41"/>
      <c r="AX85" s="41"/>
      <c r="AY85" s="41"/>
      <c r="AZ85" s="41"/>
      <c r="BA85" s="65">
        <f t="shared" si="23"/>
        <v>281792.16</v>
      </c>
      <c r="BB85" s="71">
        <f t="shared" si="24"/>
        <v>281792.16</v>
      </c>
      <c r="BC85" s="44" t="str">
        <f t="shared" si="25"/>
        <v>INR  Two Lakh Eighty One Thousand Seven Hundred &amp; Ninety Two  and Paise Sixteen Only</v>
      </c>
      <c r="IE85" s="22">
        <v>1.02</v>
      </c>
      <c r="IF85" s="22" t="s">
        <v>38</v>
      </c>
      <c r="IG85" s="22" t="s">
        <v>39</v>
      </c>
      <c r="IH85" s="22">
        <v>213</v>
      </c>
      <c r="II85" s="22" t="s">
        <v>35</v>
      </c>
    </row>
    <row r="86" spans="1:243" s="21" customFormat="1" ht="28.5">
      <c r="A86" s="35">
        <f t="shared" si="21"/>
        <v>74</v>
      </c>
      <c r="B86" s="24" t="s">
        <v>127</v>
      </c>
      <c r="C86" s="72" t="s">
        <v>264</v>
      </c>
      <c r="D86" s="63">
        <v>198</v>
      </c>
      <c r="E86" s="15" t="s">
        <v>56</v>
      </c>
      <c r="F86" s="64">
        <v>8328.67</v>
      </c>
      <c r="G86" s="23"/>
      <c r="H86" s="23"/>
      <c r="I86" s="39" t="s">
        <v>36</v>
      </c>
      <c r="J86" s="17">
        <f t="shared" si="22"/>
        <v>1</v>
      </c>
      <c r="K86" s="18" t="s">
        <v>46</v>
      </c>
      <c r="L86" s="18" t="s">
        <v>6</v>
      </c>
      <c r="M86" s="47"/>
      <c r="N86" s="23"/>
      <c r="O86" s="23"/>
      <c r="P86" s="46"/>
      <c r="Q86" s="23"/>
      <c r="R86" s="23"/>
      <c r="S86" s="46"/>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65">
        <f t="shared" si="23"/>
        <v>1649076.66</v>
      </c>
      <c r="BB86" s="71">
        <f t="shared" si="24"/>
        <v>1649076.66</v>
      </c>
      <c r="BC86" s="44" t="str">
        <f t="shared" si="25"/>
        <v>INR  Sixteen Lakh Forty Nine Thousand  &amp;Seventy Six  and Paise Sixty Six Only</v>
      </c>
      <c r="IE86" s="22">
        <v>2</v>
      </c>
      <c r="IF86" s="22" t="s">
        <v>32</v>
      </c>
      <c r="IG86" s="22" t="s">
        <v>40</v>
      </c>
      <c r="IH86" s="22">
        <v>10</v>
      </c>
      <c r="II86" s="22" t="s">
        <v>35</v>
      </c>
    </row>
    <row r="87" spans="1:243" s="21" customFormat="1" ht="99.75">
      <c r="A87" s="35">
        <f t="shared" si="21"/>
        <v>75</v>
      </c>
      <c r="B87" s="24" t="s">
        <v>128</v>
      </c>
      <c r="C87" s="72" t="s">
        <v>265</v>
      </c>
      <c r="D87" s="63">
        <v>135</v>
      </c>
      <c r="E87" s="15" t="s">
        <v>56</v>
      </c>
      <c r="F87" s="64">
        <v>2953.97</v>
      </c>
      <c r="G87" s="23"/>
      <c r="H87" s="23"/>
      <c r="I87" s="39" t="s">
        <v>36</v>
      </c>
      <c r="J87" s="17">
        <f t="shared" si="22"/>
        <v>1</v>
      </c>
      <c r="K87" s="18" t="s">
        <v>46</v>
      </c>
      <c r="L87" s="18" t="s">
        <v>6</v>
      </c>
      <c r="M87" s="47"/>
      <c r="N87" s="23"/>
      <c r="O87" s="23"/>
      <c r="P87" s="46"/>
      <c r="Q87" s="23"/>
      <c r="R87" s="23"/>
      <c r="S87" s="46"/>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65">
        <f t="shared" si="23"/>
        <v>398785.95</v>
      </c>
      <c r="BB87" s="71">
        <f t="shared" si="24"/>
        <v>398785.95</v>
      </c>
      <c r="BC87" s="44" t="str">
        <f t="shared" si="25"/>
        <v>INR  Three Lakh Ninety Eight Thousand Seven Hundred &amp; Eighty Five  and Paise Ninety Five Only</v>
      </c>
      <c r="IE87" s="22">
        <v>3</v>
      </c>
      <c r="IF87" s="22" t="s">
        <v>41</v>
      </c>
      <c r="IG87" s="22" t="s">
        <v>42</v>
      </c>
      <c r="IH87" s="22">
        <v>10</v>
      </c>
      <c r="II87" s="22" t="s">
        <v>35</v>
      </c>
    </row>
    <row r="88" spans="1:243" s="21" customFormat="1" ht="28.5">
      <c r="A88" s="35">
        <f t="shared" si="21"/>
        <v>76</v>
      </c>
      <c r="B88" s="44" t="s">
        <v>129</v>
      </c>
      <c r="C88" s="72" t="s">
        <v>266</v>
      </c>
      <c r="D88" s="63">
        <v>70</v>
      </c>
      <c r="E88" s="15" t="s">
        <v>56</v>
      </c>
      <c r="F88" s="64">
        <v>3429.58</v>
      </c>
      <c r="G88" s="23"/>
      <c r="H88" s="23"/>
      <c r="I88" s="39" t="s">
        <v>36</v>
      </c>
      <c r="J88" s="17">
        <f t="shared" si="22"/>
        <v>1</v>
      </c>
      <c r="K88" s="18" t="s">
        <v>46</v>
      </c>
      <c r="L88" s="18" t="s">
        <v>6</v>
      </c>
      <c r="M88" s="47"/>
      <c r="N88" s="23"/>
      <c r="O88" s="23"/>
      <c r="P88" s="46"/>
      <c r="Q88" s="23"/>
      <c r="R88" s="23"/>
      <c r="S88" s="46"/>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65">
        <f t="shared" si="23"/>
        <v>240070.6</v>
      </c>
      <c r="BB88" s="71">
        <f t="shared" si="24"/>
        <v>240070.6</v>
      </c>
      <c r="BC88" s="44" t="str">
        <f t="shared" si="25"/>
        <v>INR  Two Lakh Forty Thousand  &amp;Seventy  and Paise Sixty Only</v>
      </c>
      <c r="IE88" s="22">
        <v>1.01</v>
      </c>
      <c r="IF88" s="22" t="s">
        <v>37</v>
      </c>
      <c r="IG88" s="22" t="s">
        <v>33</v>
      </c>
      <c r="IH88" s="22">
        <v>123.223</v>
      </c>
      <c r="II88" s="22" t="s">
        <v>35</v>
      </c>
    </row>
    <row r="89" spans="1:243" s="21" customFormat="1" ht="28.5">
      <c r="A89" s="35">
        <f t="shared" si="21"/>
        <v>77</v>
      </c>
      <c r="B89" s="44" t="s">
        <v>130</v>
      </c>
      <c r="C89" s="72" t="s">
        <v>267</v>
      </c>
      <c r="D89" s="63">
        <v>60</v>
      </c>
      <c r="E89" s="15" t="s">
        <v>56</v>
      </c>
      <c r="F89" s="64">
        <v>4184.03</v>
      </c>
      <c r="G89" s="23"/>
      <c r="H89" s="23"/>
      <c r="I89" s="39" t="s">
        <v>36</v>
      </c>
      <c r="J89" s="17">
        <f t="shared" si="22"/>
        <v>1</v>
      </c>
      <c r="K89" s="18" t="s">
        <v>46</v>
      </c>
      <c r="L89" s="18" t="s">
        <v>6</v>
      </c>
      <c r="M89" s="47"/>
      <c r="N89" s="23"/>
      <c r="O89" s="23"/>
      <c r="P89" s="46"/>
      <c r="Q89" s="23"/>
      <c r="R89" s="23"/>
      <c r="S89" s="46"/>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65">
        <f t="shared" si="23"/>
        <v>251041.8</v>
      </c>
      <c r="BB89" s="71">
        <f t="shared" si="24"/>
        <v>251041.8</v>
      </c>
      <c r="BC89" s="44" t="str">
        <f t="shared" si="25"/>
        <v>INR  Two Lakh Fifty One Thousand  &amp;Forty One  and Paise Eighty Only</v>
      </c>
      <c r="IE89" s="22">
        <v>1.02</v>
      </c>
      <c r="IF89" s="22" t="s">
        <v>38</v>
      </c>
      <c r="IG89" s="22" t="s">
        <v>39</v>
      </c>
      <c r="IH89" s="22">
        <v>213</v>
      </c>
      <c r="II89" s="22" t="s">
        <v>35</v>
      </c>
    </row>
    <row r="90" spans="1:243" s="21" customFormat="1" ht="42.75">
      <c r="A90" s="35">
        <f t="shared" si="21"/>
        <v>78</v>
      </c>
      <c r="B90" s="24" t="s">
        <v>131</v>
      </c>
      <c r="C90" s="72" t="s">
        <v>268</v>
      </c>
      <c r="D90" s="63">
        <v>52</v>
      </c>
      <c r="E90" s="15" t="s">
        <v>56</v>
      </c>
      <c r="F90" s="64">
        <v>7079.37</v>
      </c>
      <c r="G90" s="23"/>
      <c r="H90" s="23"/>
      <c r="I90" s="39" t="s">
        <v>36</v>
      </c>
      <c r="J90" s="17">
        <f t="shared" si="22"/>
        <v>1</v>
      </c>
      <c r="K90" s="18" t="s">
        <v>46</v>
      </c>
      <c r="L90" s="18" t="s">
        <v>6</v>
      </c>
      <c r="M90" s="47"/>
      <c r="N90" s="23"/>
      <c r="O90" s="23"/>
      <c r="P90" s="46"/>
      <c r="Q90" s="23"/>
      <c r="R90" s="23"/>
      <c r="S90" s="46"/>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65">
        <f t="shared" si="23"/>
        <v>368127.24</v>
      </c>
      <c r="BB90" s="71">
        <f t="shared" si="24"/>
        <v>368127.24</v>
      </c>
      <c r="BC90" s="44" t="str">
        <f t="shared" si="25"/>
        <v>INR  Three Lakh Sixty Eight Thousand One Hundred &amp; Twenty Seven  and Paise Twenty Four Only</v>
      </c>
      <c r="IE90" s="22">
        <v>2</v>
      </c>
      <c r="IF90" s="22" t="s">
        <v>32</v>
      </c>
      <c r="IG90" s="22" t="s">
        <v>40</v>
      </c>
      <c r="IH90" s="22">
        <v>10</v>
      </c>
      <c r="II90" s="22" t="s">
        <v>35</v>
      </c>
    </row>
    <row r="91" spans="1:243" s="21" customFormat="1" ht="71.25">
      <c r="A91" s="35">
        <f t="shared" si="21"/>
        <v>79</v>
      </c>
      <c r="B91" s="44" t="s">
        <v>132</v>
      </c>
      <c r="C91" s="72" t="s">
        <v>269</v>
      </c>
      <c r="D91" s="63">
        <v>20</v>
      </c>
      <c r="E91" s="15" t="s">
        <v>56</v>
      </c>
      <c r="F91" s="64">
        <v>2175.3</v>
      </c>
      <c r="G91" s="23"/>
      <c r="H91" s="16"/>
      <c r="I91" s="39" t="s">
        <v>36</v>
      </c>
      <c r="J91" s="17">
        <f aca="true" t="shared" si="26" ref="J91:J151">IF(I91="Less(-)",-1,1)</f>
        <v>1</v>
      </c>
      <c r="K91" s="18" t="s">
        <v>46</v>
      </c>
      <c r="L91" s="18" t="s">
        <v>6</v>
      </c>
      <c r="M91" s="45"/>
      <c r="N91" s="23"/>
      <c r="O91" s="23"/>
      <c r="P91" s="46"/>
      <c r="Q91" s="23"/>
      <c r="R91" s="23"/>
      <c r="S91" s="46"/>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65">
        <f>total_amount_ba($B$2,$D$2,D91,F91,J91,K91,M91)</f>
        <v>43506</v>
      </c>
      <c r="BB91" s="71">
        <f>BA91+SUM(N91:AZ91)</f>
        <v>43506</v>
      </c>
      <c r="BC91" s="44" t="str">
        <f>SpellNumber(L91,BB91)</f>
        <v>INR  Forty Three Thousand Five Hundred &amp; Six  Only</v>
      </c>
      <c r="IE91" s="22">
        <v>1.01</v>
      </c>
      <c r="IF91" s="22" t="s">
        <v>37</v>
      </c>
      <c r="IG91" s="22" t="s">
        <v>33</v>
      </c>
      <c r="IH91" s="22">
        <v>123.223</v>
      </c>
      <c r="II91" s="22" t="s">
        <v>35</v>
      </c>
    </row>
    <row r="92" spans="1:243" s="21" customFormat="1" ht="28.5">
      <c r="A92" s="35">
        <f t="shared" si="21"/>
        <v>80</v>
      </c>
      <c r="B92" s="44" t="s">
        <v>133</v>
      </c>
      <c r="C92" s="72" t="s">
        <v>270</v>
      </c>
      <c r="D92" s="63">
        <v>20</v>
      </c>
      <c r="E92" s="15" t="s">
        <v>56</v>
      </c>
      <c r="F92" s="64">
        <v>2419.04</v>
      </c>
      <c r="G92" s="23"/>
      <c r="H92" s="23"/>
      <c r="I92" s="39" t="s">
        <v>36</v>
      </c>
      <c r="J92" s="17">
        <f t="shared" si="26"/>
        <v>1</v>
      </c>
      <c r="K92" s="18" t="s">
        <v>46</v>
      </c>
      <c r="L92" s="18" t="s">
        <v>6</v>
      </c>
      <c r="M92" s="47"/>
      <c r="N92" s="23"/>
      <c r="O92" s="23"/>
      <c r="P92" s="46"/>
      <c r="Q92" s="23"/>
      <c r="R92" s="23"/>
      <c r="S92" s="46"/>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65">
        <f aca="true" t="shared" si="27" ref="BA92:BA101">total_amount_ba($B$2,$D$2,D92,F92,J92,K92,M92)</f>
        <v>48380.8</v>
      </c>
      <c r="BB92" s="71">
        <f aca="true" t="shared" si="28" ref="BB92:BB101">BA92+SUM(N92:AZ92)</f>
        <v>48380.8</v>
      </c>
      <c r="BC92" s="44" t="str">
        <f aca="true" t="shared" si="29" ref="BC92:BC101">SpellNumber(L92,BB92)</f>
        <v>INR  Forty Eight Thousand Three Hundred &amp; Eighty  and Paise Eighty Only</v>
      </c>
      <c r="IE92" s="22">
        <v>1.02</v>
      </c>
      <c r="IF92" s="22" t="s">
        <v>38</v>
      </c>
      <c r="IG92" s="22" t="s">
        <v>39</v>
      </c>
      <c r="IH92" s="22">
        <v>213</v>
      </c>
      <c r="II92" s="22" t="s">
        <v>35</v>
      </c>
    </row>
    <row r="93" spans="1:243" s="21" customFormat="1" ht="28.5">
      <c r="A93" s="35">
        <f t="shared" si="21"/>
        <v>81</v>
      </c>
      <c r="B93" s="44" t="s">
        <v>129</v>
      </c>
      <c r="C93" s="72" t="s">
        <v>271</v>
      </c>
      <c r="D93" s="63">
        <v>12</v>
      </c>
      <c r="E93" s="15" t="s">
        <v>56</v>
      </c>
      <c r="F93" s="64">
        <v>3179.4</v>
      </c>
      <c r="G93" s="23"/>
      <c r="H93" s="23"/>
      <c r="I93" s="39" t="s">
        <v>36</v>
      </c>
      <c r="J93" s="17">
        <f t="shared" si="26"/>
        <v>1</v>
      </c>
      <c r="K93" s="18" t="s">
        <v>46</v>
      </c>
      <c r="L93" s="18" t="s">
        <v>6</v>
      </c>
      <c r="M93" s="47"/>
      <c r="N93" s="23"/>
      <c r="O93" s="23"/>
      <c r="P93" s="46"/>
      <c r="Q93" s="23"/>
      <c r="R93" s="23"/>
      <c r="S93" s="46"/>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65">
        <f t="shared" si="27"/>
        <v>38152.8</v>
      </c>
      <c r="BB93" s="71">
        <f t="shared" si="28"/>
        <v>38152.8</v>
      </c>
      <c r="BC93" s="44" t="str">
        <f>SpellNumber(L93,BB93)</f>
        <v>INR  Thirty Eight Thousand One Hundred &amp; Fifty Two  and Paise Eighty Only</v>
      </c>
      <c r="IE93" s="22">
        <v>2</v>
      </c>
      <c r="IF93" s="22" t="s">
        <v>32</v>
      </c>
      <c r="IG93" s="22" t="s">
        <v>40</v>
      </c>
      <c r="IH93" s="22">
        <v>10</v>
      </c>
      <c r="II93" s="22" t="s">
        <v>35</v>
      </c>
    </row>
    <row r="94" spans="1:243" s="21" customFormat="1" ht="28.5">
      <c r="A94" s="35">
        <f t="shared" si="21"/>
        <v>82</v>
      </c>
      <c r="B94" s="44" t="s">
        <v>130</v>
      </c>
      <c r="C94" s="72" t="s">
        <v>272</v>
      </c>
      <c r="D94" s="63">
        <v>2</v>
      </c>
      <c r="E94" s="15" t="s">
        <v>56</v>
      </c>
      <c r="F94" s="64">
        <v>4775.23</v>
      </c>
      <c r="G94" s="23"/>
      <c r="H94" s="23"/>
      <c r="I94" s="39" t="s">
        <v>36</v>
      </c>
      <c r="J94" s="17">
        <f t="shared" si="26"/>
        <v>1</v>
      </c>
      <c r="K94" s="18" t="s">
        <v>46</v>
      </c>
      <c r="L94" s="18" t="s">
        <v>6</v>
      </c>
      <c r="M94" s="47"/>
      <c r="N94" s="23"/>
      <c r="O94" s="23"/>
      <c r="P94" s="46"/>
      <c r="Q94" s="23"/>
      <c r="R94" s="23"/>
      <c r="S94" s="46"/>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65">
        <f t="shared" si="27"/>
        <v>9550.46</v>
      </c>
      <c r="BB94" s="71">
        <f t="shared" si="28"/>
        <v>9550.46</v>
      </c>
      <c r="BC94" s="44" t="str">
        <f t="shared" si="29"/>
        <v>INR  Nine Thousand Five Hundred &amp; Fifty  and Paise Forty Six Only</v>
      </c>
      <c r="IE94" s="22">
        <v>3</v>
      </c>
      <c r="IF94" s="22" t="s">
        <v>41</v>
      </c>
      <c r="IG94" s="22" t="s">
        <v>42</v>
      </c>
      <c r="IH94" s="22">
        <v>10</v>
      </c>
      <c r="II94" s="22" t="s">
        <v>35</v>
      </c>
    </row>
    <row r="95" spans="1:243" s="21" customFormat="1" ht="28.5">
      <c r="A95" s="35">
        <f t="shared" si="21"/>
        <v>83</v>
      </c>
      <c r="B95" s="44" t="s">
        <v>131</v>
      </c>
      <c r="C95" s="72" t="s">
        <v>273</v>
      </c>
      <c r="D95" s="63">
        <v>2</v>
      </c>
      <c r="E95" s="15" t="s">
        <v>56</v>
      </c>
      <c r="F95" s="64">
        <v>8255.09</v>
      </c>
      <c r="G95" s="23"/>
      <c r="H95" s="23"/>
      <c r="I95" s="39" t="s">
        <v>36</v>
      </c>
      <c r="J95" s="17">
        <f t="shared" si="26"/>
        <v>1</v>
      </c>
      <c r="K95" s="18" t="s">
        <v>46</v>
      </c>
      <c r="L95" s="18" t="s">
        <v>6</v>
      </c>
      <c r="M95" s="47"/>
      <c r="N95" s="23"/>
      <c r="O95" s="23"/>
      <c r="P95" s="46"/>
      <c r="Q95" s="23"/>
      <c r="R95" s="23"/>
      <c r="S95" s="46"/>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65">
        <f t="shared" si="27"/>
        <v>16510.18</v>
      </c>
      <c r="BB95" s="71">
        <f t="shared" si="28"/>
        <v>16510.18</v>
      </c>
      <c r="BC95" s="44" t="str">
        <f t="shared" si="29"/>
        <v>INR  Sixteen Thousand Five Hundred &amp; Ten  and Paise Eighteen Only</v>
      </c>
      <c r="IE95" s="22">
        <v>1.01</v>
      </c>
      <c r="IF95" s="22" t="s">
        <v>37</v>
      </c>
      <c r="IG95" s="22" t="s">
        <v>33</v>
      </c>
      <c r="IH95" s="22">
        <v>123.223</v>
      </c>
      <c r="II95" s="22" t="s">
        <v>35</v>
      </c>
    </row>
    <row r="96" spans="1:243" s="21" customFormat="1" ht="71.25">
      <c r="A96" s="35">
        <f t="shared" si="21"/>
        <v>84</v>
      </c>
      <c r="B96" s="44" t="s">
        <v>134</v>
      </c>
      <c r="C96" s="72" t="s">
        <v>274</v>
      </c>
      <c r="D96" s="63">
        <v>5</v>
      </c>
      <c r="E96" s="15" t="s">
        <v>56</v>
      </c>
      <c r="F96" s="64">
        <v>21708.5</v>
      </c>
      <c r="G96" s="23"/>
      <c r="H96" s="23"/>
      <c r="I96" s="39" t="s">
        <v>36</v>
      </c>
      <c r="J96" s="17">
        <f t="shared" si="26"/>
        <v>1</v>
      </c>
      <c r="K96" s="18" t="s">
        <v>46</v>
      </c>
      <c r="L96" s="18" t="s">
        <v>6</v>
      </c>
      <c r="M96" s="47"/>
      <c r="N96" s="23"/>
      <c r="O96" s="23"/>
      <c r="P96" s="46"/>
      <c r="Q96" s="23"/>
      <c r="R96" s="23"/>
      <c r="S96" s="46"/>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8"/>
      <c r="AV96" s="41"/>
      <c r="AW96" s="41"/>
      <c r="AX96" s="41"/>
      <c r="AY96" s="41"/>
      <c r="AZ96" s="41"/>
      <c r="BA96" s="65">
        <f t="shared" si="27"/>
        <v>108542.5</v>
      </c>
      <c r="BB96" s="71">
        <f t="shared" si="28"/>
        <v>108542.5</v>
      </c>
      <c r="BC96" s="44" t="str">
        <f t="shared" si="29"/>
        <v>INR  One Lakh Eight Thousand Five Hundred &amp; Forty Two  and Paise Fifty Only</v>
      </c>
      <c r="IE96" s="22">
        <v>1.02</v>
      </c>
      <c r="IF96" s="22" t="s">
        <v>38</v>
      </c>
      <c r="IG96" s="22" t="s">
        <v>39</v>
      </c>
      <c r="IH96" s="22">
        <v>213</v>
      </c>
      <c r="II96" s="22" t="s">
        <v>35</v>
      </c>
    </row>
    <row r="97" spans="1:243" s="21" customFormat="1" ht="28.5">
      <c r="A97" s="35">
        <f t="shared" si="21"/>
        <v>85</v>
      </c>
      <c r="B97" s="24" t="s">
        <v>135</v>
      </c>
      <c r="C97" s="72" t="s">
        <v>275</v>
      </c>
      <c r="D97" s="63">
        <v>15</v>
      </c>
      <c r="E97" s="15" t="s">
        <v>56</v>
      </c>
      <c r="F97" s="64">
        <v>39733.26</v>
      </c>
      <c r="G97" s="23"/>
      <c r="H97" s="23"/>
      <c r="I97" s="39" t="s">
        <v>36</v>
      </c>
      <c r="J97" s="17">
        <f t="shared" si="26"/>
        <v>1</v>
      </c>
      <c r="K97" s="18" t="s">
        <v>46</v>
      </c>
      <c r="L97" s="18" t="s">
        <v>6</v>
      </c>
      <c r="M97" s="47"/>
      <c r="N97" s="23"/>
      <c r="O97" s="23"/>
      <c r="P97" s="46"/>
      <c r="Q97" s="23"/>
      <c r="R97" s="23"/>
      <c r="S97" s="46"/>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65">
        <f t="shared" si="27"/>
        <v>595998.9</v>
      </c>
      <c r="BB97" s="71">
        <f t="shared" si="28"/>
        <v>595998.9</v>
      </c>
      <c r="BC97" s="44" t="str">
        <f t="shared" si="29"/>
        <v>INR  Five Lakh Ninety Five Thousand Nine Hundred &amp; Ninety Eight  and Paise Ninety Only</v>
      </c>
      <c r="IE97" s="22">
        <v>2</v>
      </c>
      <c r="IF97" s="22" t="s">
        <v>32</v>
      </c>
      <c r="IG97" s="22" t="s">
        <v>40</v>
      </c>
      <c r="IH97" s="22">
        <v>10</v>
      </c>
      <c r="II97" s="22" t="s">
        <v>35</v>
      </c>
    </row>
    <row r="98" spans="1:243" s="21" customFormat="1" ht="28.5">
      <c r="A98" s="35">
        <f t="shared" si="21"/>
        <v>86</v>
      </c>
      <c r="B98" s="24" t="s">
        <v>136</v>
      </c>
      <c r="C98" s="72" t="s">
        <v>276</v>
      </c>
      <c r="D98" s="63">
        <v>2</v>
      </c>
      <c r="E98" s="15" t="s">
        <v>56</v>
      </c>
      <c r="F98" s="64">
        <v>70579.84</v>
      </c>
      <c r="G98" s="23"/>
      <c r="H98" s="23"/>
      <c r="I98" s="39" t="s">
        <v>36</v>
      </c>
      <c r="J98" s="17">
        <f t="shared" si="26"/>
        <v>1</v>
      </c>
      <c r="K98" s="18" t="s">
        <v>46</v>
      </c>
      <c r="L98" s="18" t="s">
        <v>6</v>
      </c>
      <c r="M98" s="47"/>
      <c r="N98" s="23"/>
      <c r="O98" s="23"/>
      <c r="P98" s="46"/>
      <c r="Q98" s="23"/>
      <c r="R98" s="23"/>
      <c r="S98" s="46"/>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65">
        <f t="shared" si="27"/>
        <v>141159.68</v>
      </c>
      <c r="BB98" s="71">
        <f t="shared" si="28"/>
        <v>141159.68</v>
      </c>
      <c r="BC98" s="44" t="str">
        <f t="shared" si="29"/>
        <v>INR  One Lakh Forty One Thousand One Hundred &amp; Fifty Nine  and Paise Sixty Eight Only</v>
      </c>
      <c r="IE98" s="22">
        <v>3</v>
      </c>
      <c r="IF98" s="22" t="s">
        <v>41</v>
      </c>
      <c r="IG98" s="22" t="s">
        <v>42</v>
      </c>
      <c r="IH98" s="22">
        <v>10</v>
      </c>
      <c r="II98" s="22" t="s">
        <v>35</v>
      </c>
    </row>
    <row r="99" spans="1:243" s="21" customFormat="1" ht="156.75">
      <c r="A99" s="35">
        <f t="shared" si="21"/>
        <v>87</v>
      </c>
      <c r="B99" s="44" t="s">
        <v>137</v>
      </c>
      <c r="C99" s="72" t="s">
        <v>277</v>
      </c>
      <c r="D99" s="63">
        <v>5</v>
      </c>
      <c r="E99" s="15" t="s">
        <v>56</v>
      </c>
      <c r="F99" s="64">
        <v>352713.82</v>
      </c>
      <c r="G99" s="23"/>
      <c r="H99" s="23"/>
      <c r="I99" s="39" t="s">
        <v>36</v>
      </c>
      <c r="J99" s="17">
        <f t="shared" si="26"/>
        <v>1</v>
      </c>
      <c r="K99" s="18" t="s">
        <v>46</v>
      </c>
      <c r="L99" s="18" t="s">
        <v>6</v>
      </c>
      <c r="M99" s="47"/>
      <c r="N99" s="23"/>
      <c r="O99" s="23"/>
      <c r="P99" s="46"/>
      <c r="Q99" s="23"/>
      <c r="R99" s="23"/>
      <c r="S99" s="46"/>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65">
        <f t="shared" si="27"/>
        <v>1763569.1</v>
      </c>
      <c r="BB99" s="71">
        <f t="shared" si="28"/>
        <v>1763569.1</v>
      </c>
      <c r="BC99" s="44" t="str">
        <f t="shared" si="29"/>
        <v>INR  Seventeen Lakh Sixty Three Thousand Five Hundred &amp; Sixty Nine  and Paise Ten Only</v>
      </c>
      <c r="IE99" s="22">
        <v>1.01</v>
      </c>
      <c r="IF99" s="22" t="s">
        <v>37</v>
      </c>
      <c r="IG99" s="22" t="s">
        <v>33</v>
      </c>
      <c r="IH99" s="22">
        <v>123.223</v>
      </c>
      <c r="II99" s="22" t="s">
        <v>35</v>
      </c>
    </row>
    <row r="100" spans="1:243" s="21" customFormat="1" ht="99.75">
      <c r="A100" s="35">
        <f t="shared" si="21"/>
        <v>88</v>
      </c>
      <c r="B100" s="44" t="s">
        <v>138</v>
      </c>
      <c r="C100" s="73" t="s">
        <v>278</v>
      </c>
      <c r="D100" s="63">
        <v>55</v>
      </c>
      <c r="E100" s="15" t="s">
        <v>57</v>
      </c>
      <c r="F100" s="64">
        <v>271.92</v>
      </c>
      <c r="G100" s="23"/>
      <c r="H100" s="23"/>
      <c r="I100" s="39" t="s">
        <v>36</v>
      </c>
      <c r="J100" s="17">
        <f t="shared" si="26"/>
        <v>1</v>
      </c>
      <c r="K100" s="18" t="s">
        <v>46</v>
      </c>
      <c r="L100" s="18" t="s">
        <v>6</v>
      </c>
      <c r="M100" s="47"/>
      <c r="N100" s="23"/>
      <c r="O100" s="23"/>
      <c r="P100" s="46"/>
      <c r="Q100" s="23"/>
      <c r="R100" s="23"/>
      <c r="S100" s="46"/>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65">
        <f t="shared" si="27"/>
        <v>14955.6</v>
      </c>
      <c r="BB100" s="71">
        <f t="shared" si="28"/>
        <v>14955.6</v>
      </c>
      <c r="BC100" s="44" t="str">
        <f t="shared" si="29"/>
        <v>INR  Fourteen Thousand Nine Hundred &amp; Fifty Five  and Paise Sixty Only</v>
      </c>
      <c r="IE100" s="22">
        <v>1.02</v>
      </c>
      <c r="IF100" s="22" t="s">
        <v>38</v>
      </c>
      <c r="IG100" s="22" t="s">
        <v>39</v>
      </c>
      <c r="IH100" s="22">
        <v>213</v>
      </c>
      <c r="II100" s="22" t="s">
        <v>35</v>
      </c>
    </row>
    <row r="101" spans="1:243" s="21" customFormat="1" ht="57">
      <c r="A101" s="35">
        <f t="shared" si="21"/>
        <v>89</v>
      </c>
      <c r="B101" s="24" t="s">
        <v>139</v>
      </c>
      <c r="C101" s="73" t="s">
        <v>279</v>
      </c>
      <c r="D101" s="63">
        <v>7.04</v>
      </c>
      <c r="E101" s="15" t="s">
        <v>58</v>
      </c>
      <c r="F101" s="64">
        <v>151.91</v>
      </c>
      <c r="G101" s="23"/>
      <c r="H101" s="23"/>
      <c r="I101" s="39" t="s">
        <v>36</v>
      </c>
      <c r="J101" s="17">
        <f t="shared" si="26"/>
        <v>1</v>
      </c>
      <c r="K101" s="18" t="s">
        <v>46</v>
      </c>
      <c r="L101" s="18" t="s">
        <v>6</v>
      </c>
      <c r="M101" s="47"/>
      <c r="N101" s="23"/>
      <c r="O101" s="23"/>
      <c r="P101" s="46"/>
      <c r="Q101" s="23"/>
      <c r="R101" s="23"/>
      <c r="S101" s="46"/>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65">
        <f t="shared" si="27"/>
        <v>1069.45</v>
      </c>
      <c r="BB101" s="71">
        <f t="shared" si="28"/>
        <v>1069.45</v>
      </c>
      <c r="BC101" s="44" t="str">
        <f t="shared" si="29"/>
        <v>INR  One Thousand  &amp;Sixty Nine  and Paise Forty Five Only</v>
      </c>
      <c r="IE101" s="22">
        <v>2</v>
      </c>
      <c r="IF101" s="22" t="s">
        <v>32</v>
      </c>
      <c r="IG101" s="22" t="s">
        <v>40</v>
      </c>
      <c r="IH101" s="22">
        <v>10</v>
      </c>
      <c r="II101" s="22" t="s">
        <v>35</v>
      </c>
    </row>
    <row r="102" spans="1:243" s="21" customFormat="1" ht="57">
      <c r="A102" s="35">
        <f t="shared" si="21"/>
        <v>90</v>
      </c>
      <c r="B102" s="44" t="s">
        <v>140</v>
      </c>
      <c r="C102" s="73" t="s">
        <v>280</v>
      </c>
      <c r="D102" s="63">
        <v>55</v>
      </c>
      <c r="E102" s="15" t="s">
        <v>57</v>
      </c>
      <c r="F102" s="64">
        <v>430.22</v>
      </c>
      <c r="G102" s="23"/>
      <c r="H102" s="16"/>
      <c r="I102" s="39" t="s">
        <v>36</v>
      </c>
      <c r="J102" s="17">
        <f t="shared" si="26"/>
        <v>1</v>
      </c>
      <c r="K102" s="18" t="s">
        <v>46</v>
      </c>
      <c r="L102" s="18" t="s">
        <v>6</v>
      </c>
      <c r="M102" s="45"/>
      <c r="N102" s="23"/>
      <c r="O102" s="23"/>
      <c r="P102" s="46"/>
      <c r="Q102" s="23"/>
      <c r="R102" s="23"/>
      <c r="S102" s="46"/>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65">
        <f>total_amount_ba($B$2,$D$2,D102,F102,J102,K102,M102)</f>
        <v>23662.1</v>
      </c>
      <c r="BB102" s="71">
        <f>BA102+SUM(N102:AZ102)</f>
        <v>23662.1</v>
      </c>
      <c r="BC102" s="44" t="str">
        <f>SpellNumber(L102,BB102)</f>
        <v>INR  Twenty Three Thousand Six Hundred &amp; Sixty Two  and Paise Ten Only</v>
      </c>
      <c r="IE102" s="22">
        <v>1.01</v>
      </c>
      <c r="IF102" s="22" t="s">
        <v>37</v>
      </c>
      <c r="IG102" s="22" t="s">
        <v>33</v>
      </c>
      <c r="IH102" s="22">
        <v>123.223</v>
      </c>
      <c r="II102" s="22" t="s">
        <v>35</v>
      </c>
    </row>
    <row r="103" spans="1:243" s="21" customFormat="1" ht="156.75">
      <c r="A103" s="35">
        <f t="shared" si="21"/>
        <v>91</v>
      </c>
      <c r="B103" s="44" t="s">
        <v>141</v>
      </c>
      <c r="C103" s="73" t="s">
        <v>281</v>
      </c>
      <c r="D103" s="63">
        <v>11</v>
      </c>
      <c r="E103" s="15" t="s">
        <v>56</v>
      </c>
      <c r="F103" s="64">
        <v>8261.3</v>
      </c>
      <c r="G103" s="23"/>
      <c r="H103" s="23"/>
      <c r="I103" s="39" t="s">
        <v>36</v>
      </c>
      <c r="J103" s="17">
        <f t="shared" si="26"/>
        <v>1</v>
      </c>
      <c r="K103" s="18" t="s">
        <v>46</v>
      </c>
      <c r="L103" s="18" t="s">
        <v>6</v>
      </c>
      <c r="M103" s="47"/>
      <c r="N103" s="23"/>
      <c r="O103" s="23"/>
      <c r="P103" s="46"/>
      <c r="Q103" s="23"/>
      <c r="R103" s="23"/>
      <c r="S103" s="46"/>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65">
        <f aca="true" t="shared" si="30" ref="BA103:BA111">total_amount_ba($B$2,$D$2,D103,F103,J103,K103,M103)</f>
        <v>90874.3</v>
      </c>
      <c r="BB103" s="71">
        <f aca="true" t="shared" si="31" ref="BB103:BB111">BA103+SUM(N103:AZ103)</f>
        <v>90874.3</v>
      </c>
      <c r="BC103" s="44" t="str">
        <f>SpellNumber(L103,BB103)</f>
        <v>INR  Ninety Thousand Eight Hundred &amp; Seventy Four  and Paise Thirty Only</v>
      </c>
      <c r="IE103" s="22">
        <v>1.02</v>
      </c>
      <c r="IF103" s="22" t="s">
        <v>38</v>
      </c>
      <c r="IG103" s="22" t="s">
        <v>39</v>
      </c>
      <c r="IH103" s="22">
        <v>213</v>
      </c>
      <c r="II103" s="22" t="s">
        <v>35</v>
      </c>
    </row>
    <row r="104" spans="1:243" s="21" customFormat="1" ht="128.25">
      <c r="A104" s="35">
        <f t="shared" si="21"/>
        <v>92</v>
      </c>
      <c r="B104" s="44" t="s">
        <v>142</v>
      </c>
      <c r="C104" s="72" t="s">
        <v>283</v>
      </c>
      <c r="D104" s="63">
        <v>44</v>
      </c>
      <c r="E104" s="15" t="s">
        <v>56</v>
      </c>
      <c r="F104" s="64">
        <v>352584.94</v>
      </c>
      <c r="G104" s="23"/>
      <c r="H104" s="23"/>
      <c r="I104" s="39" t="s">
        <v>36</v>
      </c>
      <c r="J104" s="17">
        <f t="shared" si="26"/>
        <v>1</v>
      </c>
      <c r="K104" s="18" t="s">
        <v>46</v>
      </c>
      <c r="L104" s="18" t="s">
        <v>6</v>
      </c>
      <c r="M104" s="47"/>
      <c r="N104" s="23"/>
      <c r="O104" s="23"/>
      <c r="P104" s="46"/>
      <c r="Q104" s="23"/>
      <c r="R104" s="23"/>
      <c r="S104" s="46"/>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65">
        <f t="shared" si="30"/>
        <v>15513737.36</v>
      </c>
      <c r="BB104" s="71">
        <f t="shared" si="31"/>
        <v>15513737.36</v>
      </c>
      <c r="BC104" s="44" t="str">
        <f>SpellNumber(L104,BB104)</f>
        <v>INR  One Crore Fifty Five Lakh Thirteen Thousand Seven Hundred &amp; Thirty Seven  and Paise Thirty Six Only</v>
      </c>
      <c r="IE104" s="22">
        <v>2</v>
      </c>
      <c r="IF104" s="22" t="s">
        <v>32</v>
      </c>
      <c r="IG104" s="22" t="s">
        <v>40</v>
      </c>
      <c r="IH104" s="22">
        <v>10</v>
      </c>
      <c r="II104" s="22" t="s">
        <v>35</v>
      </c>
    </row>
    <row r="105" spans="1:243" s="21" customFormat="1" ht="213.75">
      <c r="A105" s="35">
        <f t="shared" si="21"/>
        <v>93</v>
      </c>
      <c r="B105" s="44" t="s">
        <v>186</v>
      </c>
      <c r="C105" s="72" t="s">
        <v>284</v>
      </c>
      <c r="D105" s="63">
        <v>1</v>
      </c>
      <c r="E105" s="15" t="s">
        <v>56</v>
      </c>
      <c r="F105" s="64">
        <v>194832.39</v>
      </c>
      <c r="G105" s="23"/>
      <c r="H105" s="23"/>
      <c r="I105" s="39" t="s">
        <v>36</v>
      </c>
      <c r="J105" s="17">
        <f t="shared" si="26"/>
        <v>1</v>
      </c>
      <c r="K105" s="18" t="s">
        <v>46</v>
      </c>
      <c r="L105" s="18" t="s">
        <v>6</v>
      </c>
      <c r="M105" s="47"/>
      <c r="N105" s="23"/>
      <c r="O105" s="23"/>
      <c r="P105" s="46"/>
      <c r="Q105" s="23"/>
      <c r="R105" s="23"/>
      <c r="S105" s="46"/>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65">
        <f t="shared" si="30"/>
        <v>194832.39</v>
      </c>
      <c r="BB105" s="71">
        <f t="shared" si="31"/>
        <v>194832.39</v>
      </c>
      <c r="BC105" s="44" t="str">
        <f aca="true" t="shared" si="32" ref="BC105:BC111">SpellNumber(L105,BB105)</f>
        <v>INR  One Lakh Ninety Four Thousand Eight Hundred &amp; Thirty Two  and Paise Thirty Nine Only</v>
      </c>
      <c r="IE105" s="22">
        <v>3</v>
      </c>
      <c r="IF105" s="22" t="s">
        <v>41</v>
      </c>
      <c r="IG105" s="22" t="s">
        <v>42</v>
      </c>
      <c r="IH105" s="22">
        <v>10</v>
      </c>
      <c r="II105" s="22" t="s">
        <v>35</v>
      </c>
    </row>
    <row r="106" spans="1:243" s="21" customFormat="1" ht="28.5">
      <c r="A106" s="35">
        <f t="shared" si="21"/>
        <v>94</v>
      </c>
      <c r="B106" s="44" t="s">
        <v>143</v>
      </c>
      <c r="C106" s="72" t="s">
        <v>285</v>
      </c>
      <c r="D106" s="63">
        <v>1</v>
      </c>
      <c r="E106" s="15" t="s">
        <v>56</v>
      </c>
      <c r="F106" s="64">
        <v>194832.39</v>
      </c>
      <c r="G106" s="23"/>
      <c r="H106" s="23"/>
      <c r="I106" s="39" t="s">
        <v>36</v>
      </c>
      <c r="J106" s="17">
        <f t="shared" si="26"/>
        <v>1</v>
      </c>
      <c r="K106" s="18" t="s">
        <v>46</v>
      </c>
      <c r="L106" s="18" t="s">
        <v>6</v>
      </c>
      <c r="M106" s="47"/>
      <c r="N106" s="23"/>
      <c r="O106" s="23"/>
      <c r="P106" s="46"/>
      <c r="Q106" s="23"/>
      <c r="R106" s="23"/>
      <c r="S106" s="46"/>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65">
        <f t="shared" si="30"/>
        <v>194832.39</v>
      </c>
      <c r="BB106" s="71">
        <f t="shared" si="31"/>
        <v>194832.39</v>
      </c>
      <c r="BC106" s="44" t="str">
        <f t="shared" si="32"/>
        <v>INR  One Lakh Ninety Four Thousand Eight Hundred &amp; Thirty Two  and Paise Thirty Nine Only</v>
      </c>
      <c r="IE106" s="22">
        <v>1.01</v>
      </c>
      <c r="IF106" s="22" t="s">
        <v>37</v>
      </c>
      <c r="IG106" s="22" t="s">
        <v>33</v>
      </c>
      <c r="IH106" s="22">
        <v>123.223</v>
      </c>
      <c r="II106" s="22" t="s">
        <v>35</v>
      </c>
    </row>
    <row r="107" spans="1:243" s="21" customFormat="1" ht="28.5">
      <c r="A107" s="35">
        <f t="shared" si="21"/>
        <v>95</v>
      </c>
      <c r="B107" s="44" t="s">
        <v>144</v>
      </c>
      <c r="C107" s="72" t="s">
        <v>286</v>
      </c>
      <c r="D107" s="63">
        <v>34</v>
      </c>
      <c r="E107" s="15" t="s">
        <v>56</v>
      </c>
      <c r="F107" s="64">
        <v>112952.4</v>
      </c>
      <c r="G107" s="23"/>
      <c r="H107" s="23"/>
      <c r="I107" s="39" t="s">
        <v>36</v>
      </c>
      <c r="J107" s="17">
        <f t="shared" si="26"/>
        <v>1</v>
      </c>
      <c r="K107" s="18" t="s">
        <v>46</v>
      </c>
      <c r="L107" s="18" t="s">
        <v>6</v>
      </c>
      <c r="M107" s="47"/>
      <c r="N107" s="23"/>
      <c r="O107" s="23"/>
      <c r="P107" s="46"/>
      <c r="Q107" s="23"/>
      <c r="R107" s="23"/>
      <c r="S107" s="46"/>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8"/>
      <c r="AV107" s="41"/>
      <c r="AW107" s="41"/>
      <c r="AX107" s="41"/>
      <c r="AY107" s="41"/>
      <c r="AZ107" s="41"/>
      <c r="BA107" s="65">
        <f t="shared" si="30"/>
        <v>3840381.6</v>
      </c>
      <c r="BB107" s="71">
        <f t="shared" si="31"/>
        <v>3840381.6</v>
      </c>
      <c r="BC107" s="44" t="str">
        <f t="shared" si="32"/>
        <v>INR  Thirty Eight Lakh Forty Thousand Three Hundred &amp; Eighty One  and Paise Sixty Only</v>
      </c>
      <c r="IE107" s="22">
        <v>1.02</v>
      </c>
      <c r="IF107" s="22" t="s">
        <v>38</v>
      </c>
      <c r="IG107" s="22" t="s">
        <v>39</v>
      </c>
      <c r="IH107" s="22">
        <v>213</v>
      </c>
      <c r="II107" s="22" t="s">
        <v>35</v>
      </c>
    </row>
    <row r="108" spans="1:243" s="21" customFormat="1" ht="28.5">
      <c r="A108" s="35">
        <f t="shared" si="21"/>
        <v>96</v>
      </c>
      <c r="B108" s="24" t="s">
        <v>145</v>
      </c>
      <c r="C108" s="72" t="s">
        <v>287</v>
      </c>
      <c r="D108" s="63">
        <v>22</v>
      </c>
      <c r="E108" s="15" t="s">
        <v>56</v>
      </c>
      <c r="F108" s="64">
        <v>112952.4</v>
      </c>
      <c r="G108" s="23"/>
      <c r="H108" s="23"/>
      <c r="I108" s="39" t="s">
        <v>36</v>
      </c>
      <c r="J108" s="17">
        <f t="shared" si="26"/>
        <v>1</v>
      </c>
      <c r="K108" s="18" t="s">
        <v>46</v>
      </c>
      <c r="L108" s="18" t="s">
        <v>6</v>
      </c>
      <c r="M108" s="47"/>
      <c r="N108" s="23"/>
      <c r="O108" s="23"/>
      <c r="P108" s="46"/>
      <c r="Q108" s="23"/>
      <c r="R108" s="23"/>
      <c r="S108" s="46"/>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65">
        <f t="shared" si="30"/>
        <v>2484952.8</v>
      </c>
      <c r="BB108" s="71">
        <f t="shared" si="31"/>
        <v>2484952.8</v>
      </c>
      <c r="BC108" s="44" t="str">
        <f t="shared" si="32"/>
        <v>INR  Twenty Four Lakh Eighty Four Thousand Nine Hundred &amp; Fifty Two  and Paise Eighty Only</v>
      </c>
      <c r="IE108" s="22">
        <v>2</v>
      </c>
      <c r="IF108" s="22" t="s">
        <v>32</v>
      </c>
      <c r="IG108" s="22" t="s">
        <v>40</v>
      </c>
      <c r="IH108" s="22">
        <v>10</v>
      </c>
      <c r="II108" s="22" t="s">
        <v>35</v>
      </c>
    </row>
    <row r="109" spans="1:243" s="21" customFormat="1" ht="28.5">
      <c r="A109" s="35">
        <f t="shared" si="21"/>
        <v>97</v>
      </c>
      <c r="B109" s="24" t="s">
        <v>146</v>
      </c>
      <c r="C109" s="72" t="s">
        <v>288</v>
      </c>
      <c r="D109" s="63">
        <v>1</v>
      </c>
      <c r="E109" s="15" t="s">
        <v>56</v>
      </c>
      <c r="F109" s="64">
        <v>352713.82</v>
      </c>
      <c r="G109" s="23"/>
      <c r="H109" s="23"/>
      <c r="I109" s="39" t="s">
        <v>36</v>
      </c>
      <c r="J109" s="17">
        <f t="shared" si="26"/>
        <v>1</v>
      </c>
      <c r="K109" s="18" t="s">
        <v>46</v>
      </c>
      <c r="L109" s="18" t="s">
        <v>6</v>
      </c>
      <c r="M109" s="47"/>
      <c r="N109" s="23"/>
      <c r="O109" s="23"/>
      <c r="P109" s="46"/>
      <c r="Q109" s="23"/>
      <c r="R109" s="23"/>
      <c r="S109" s="46"/>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65">
        <f t="shared" si="30"/>
        <v>352713.82</v>
      </c>
      <c r="BB109" s="71">
        <f t="shared" si="31"/>
        <v>352713.82</v>
      </c>
      <c r="BC109" s="44" t="str">
        <f t="shared" si="32"/>
        <v>INR  Three Lakh Fifty Two Thousand Seven Hundred &amp; Thirteen  and Paise Eighty Two Only</v>
      </c>
      <c r="IE109" s="22">
        <v>3</v>
      </c>
      <c r="IF109" s="22" t="s">
        <v>41</v>
      </c>
      <c r="IG109" s="22" t="s">
        <v>42</v>
      </c>
      <c r="IH109" s="22">
        <v>10</v>
      </c>
      <c r="II109" s="22" t="s">
        <v>35</v>
      </c>
    </row>
    <row r="110" spans="1:243" s="21" customFormat="1" ht="156.75">
      <c r="A110" s="35">
        <f t="shared" si="21"/>
        <v>98</v>
      </c>
      <c r="B110" s="44" t="s">
        <v>147</v>
      </c>
      <c r="C110" s="72" t="s">
        <v>289</v>
      </c>
      <c r="D110" s="63">
        <v>67</v>
      </c>
      <c r="E110" s="15" t="s">
        <v>56</v>
      </c>
      <c r="F110" s="64">
        <v>153297.8</v>
      </c>
      <c r="G110" s="23"/>
      <c r="H110" s="23"/>
      <c r="I110" s="39" t="s">
        <v>36</v>
      </c>
      <c r="J110" s="17">
        <f t="shared" si="26"/>
        <v>1</v>
      </c>
      <c r="K110" s="18" t="s">
        <v>46</v>
      </c>
      <c r="L110" s="18" t="s">
        <v>6</v>
      </c>
      <c r="M110" s="47"/>
      <c r="N110" s="23"/>
      <c r="O110" s="23"/>
      <c r="P110" s="46"/>
      <c r="Q110" s="23"/>
      <c r="R110" s="23"/>
      <c r="S110" s="46"/>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65">
        <f t="shared" si="30"/>
        <v>10270952.6</v>
      </c>
      <c r="BB110" s="71">
        <f t="shared" si="31"/>
        <v>10270952.6</v>
      </c>
      <c r="BC110" s="44" t="str">
        <f t="shared" si="32"/>
        <v>INR  One Crore Two Lakh Seventy Thousand Nine Hundred &amp; Fifty Two  and Paise Sixty Only</v>
      </c>
      <c r="IE110" s="22">
        <v>1.01</v>
      </c>
      <c r="IF110" s="22" t="s">
        <v>37</v>
      </c>
      <c r="IG110" s="22" t="s">
        <v>33</v>
      </c>
      <c r="IH110" s="22">
        <v>123.223</v>
      </c>
      <c r="II110" s="22" t="s">
        <v>35</v>
      </c>
    </row>
    <row r="111" spans="1:243" s="21" customFormat="1" ht="409.5">
      <c r="A111" s="35">
        <f t="shared" si="21"/>
        <v>99</v>
      </c>
      <c r="B111" s="44" t="s">
        <v>148</v>
      </c>
      <c r="C111" s="72" t="s">
        <v>290</v>
      </c>
      <c r="D111" s="63">
        <v>1</v>
      </c>
      <c r="E111" s="15" t="s">
        <v>56</v>
      </c>
      <c r="F111" s="64">
        <v>1532978</v>
      </c>
      <c r="G111" s="23"/>
      <c r="H111" s="23"/>
      <c r="I111" s="39" t="s">
        <v>36</v>
      </c>
      <c r="J111" s="17">
        <f t="shared" si="26"/>
        <v>1</v>
      </c>
      <c r="K111" s="18" t="s">
        <v>46</v>
      </c>
      <c r="L111" s="18" t="s">
        <v>6</v>
      </c>
      <c r="M111" s="47"/>
      <c r="N111" s="23"/>
      <c r="O111" s="23"/>
      <c r="P111" s="46"/>
      <c r="Q111" s="23"/>
      <c r="R111" s="23"/>
      <c r="S111" s="46"/>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65">
        <f t="shared" si="30"/>
        <v>1532978</v>
      </c>
      <c r="BB111" s="71">
        <f t="shared" si="31"/>
        <v>1532978</v>
      </c>
      <c r="BC111" s="44" t="str">
        <f t="shared" si="32"/>
        <v>INR  Fifteen Lakh Thirty Two Thousand Nine Hundred &amp; Seventy Eight  Only</v>
      </c>
      <c r="IE111" s="22">
        <v>1.02</v>
      </c>
      <c r="IF111" s="22" t="s">
        <v>38</v>
      </c>
      <c r="IG111" s="22" t="s">
        <v>39</v>
      </c>
      <c r="IH111" s="22">
        <v>213</v>
      </c>
      <c r="II111" s="22" t="s">
        <v>35</v>
      </c>
    </row>
    <row r="112" spans="1:243" s="21" customFormat="1" ht="409.5">
      <c r="A112" s="35">
        <f t="shared" si="21"/>
        <v>100</v>
      </c>
      <c r="B112" s="44" t="s">
        <v>149</v>
      </c>
      <c r="C112" s="72" t="s">
        <v>291</v>
      </c>
      <c r="D112" s="63">
        <v>2</v>
      </c>
      <c r="E112" s="15" t="s">
        <v>56</v>
      </c>
      <c r="F112" s="64">
        <v>1532978</v>
      </c>
      <c r="G112" s="23"/>
      <c r="H112" s="16"/>
      <c r="I112" s="39" t="s">
        <v>36</v>
      </c>
      <c r="J112" s="17">
        <f t="shared" si="26"/>
        <v>1</v>
      </c>
      <c r="K112" s="18" t="s">
        <v>46</v>
      </c>
      <c r="L112" s="18" t="s">
        <v>6</v>
      </c>
      <c r="M112" s="45"/>
      <c r="N112" s="23"/>
      <c r="O112" s="23"/>
      <c r="P112" s="46"/>
      <c r="Q112" s="23"/>
      <c r="R112" s="23"/>
      <c r="S112" s="46"/>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65">
        <f>total_amount_ba($B$2,$D$2,D112,F112,J112,K112,M112)</f>
        <v>3065956</v>
      </c>
      <c r="BB112" s="71">
        <f>BA112+SUM(N112:AZ112)</f>
        <v>3065956</v>
      </c>
      <c r="BC112" s="44" t="str">
        <f>SpellNumber(L112,BB112)</f>
        <v>INR  Thirty Lakh Sixty Five Thousand Nine Hundred &amp; Fifty Six  Only</v>
      </c>
      <c r="IE112" s="22">
        <v>1.01</v>
      </c>
      <c r="IF112" s="22" t="s">
        <v>37</v>
      </c>
      <c r="IG112" s="22" t="s">
        <v>33</v>
      </c>
      <c r="IH112" s="22">
        <v>123.223</v>
      </c>
      <c r="II112" s="22" t="s">
        <v>35</v>
      </c>
    </row>
    <row r="113" spans="1:243" s="21" customFormat="1" ht="409.5">
      <c r="A113" s="35">
        <f t="shared" si="21"/>
        <v>101</v>
      </c>
      <c r="B113" s="44" t="s">
        <v>150</v>
      </c>
      <c r="C113" s="72" t="s">
        <v>292</v>
      </c>
      <c r="D113" s="63">
        <v>3</v>
      </c>
      <c r="E113" s="15" t="s">
        <v>56</v>
      </c>
      <c r="F113" s="64">
        <v>1532978</v>
      </c>
      <c r="G113" s="23"/>
      <c r="H113" s="23"/>
      <c r="I113" s="39" t="s">
        <v>36</v>
      </c>
      <c r="J113" s="17">
        <f t="shared" si="26"/>
        <v>1</v>
      </c>
      <c r="K113" s="18" t="s">
        <v>46</v>
      </c>
      <c r="L113" s="18" t="s">
        <v>6</v>
      </c>
      <c r="M113" s="47"/>
      <c r="N113" s="23"/>
      <c r="O113" s="23"/>
      <c r="P113" s="46"/>
      <c r="Q113" s="23"/>
      <c r="R113" s="23"/>
      <c r="S113" s="46"/>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65">
        <f aca="true" t="shared" si="33" ref="BA113:BA122">total_amount_ba($B$2,$D$2,D113,F113,J113,K113,M113)</f>
        <v>4598934</v>
      </c>
      <c r="BB113" s="71">
        <f aca="true" t="shared" si="34" ref="BB113:BB122">BA113+SUM(N113:AZ113)</f>
        <v>4598934</v>
      </c>
      <c r="BC113" s="44" t="str">
        <f>SpellNumber(L113,BB113)</f>
        <v>INR  Forty Five Lakh Ninety Eight Thousand Nine Hundred &amp; Thirty Four  Only</v>
      </c>
      <c r="IE113" s="22">
        <v>1.02</v>
      </c>
      <c r="IF113" s="22" t="s">
        <v>38</v>
      </c>
      <c r="IG113" s="22" t="s">
        <v>39</v>
      </c>
      <c r="IH113" s="22">
        <v>213</v>
      </c>
      <c r="II113" s="22" t="s">
        <v>35</v>
      </c>
    </row>
    <row r="114" spans="1:243" s="21" customFormat="1" ht="409.5">
      <c r="A114" s="35">
        <f t="shared" si="21"/>
        <v>102</v>
      </c>
      <c r="B114" s="44" t="s">
        <v>151</v>
      </c>
      <c r="C114" s="72" t="s">
        <v>293</v>
      </c>
      <c r="D114" s="63">
        <v>1</v>
      </c>
      <c r="E114" s="15" t="s">
        <v>56</v>
      </c>
      <c r="F114" s="64">
        <v>1226382.4</v>
      </c>
      <c r="G114" s="23"/>
      <c r="H114" s="23"/>
      <c r="I114" s="39" t="s">
        <v>36</v>
      </c>
      <c r="J114" s="17">
        <f t="shared" si="26"/>
        <v>1</v>
      </c>
      <c r="K114" s="18" t="s">
        <v>46</v>
      </c>
      <c r="L114" s="18" t="s">
        <v>6</v>
      </c>
      <c r="M114" s="47"/>
      <c r="N114" s="23"/>
      <c r="O114" s="23"/>
      <c r="P114" s="46"/>
      <c r="Q114" s="23"/>
      <c r="R114" s="23"/>
      <c r="S114" s="46"/>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65">
        <f t="shared" si="33"/>
        <v>1226382.4</v>
      </c>
      <c r="BB114" s="71">
        <f t="shared" si="34"/>
        <v>1226382.4</v>
      </c>
      <c r="BC114" s="44" t="str">
        <f>SpellNumber(L114,BB114)</f>
        <v>INR  Twelve Lakh Twenty Six Thousand Three Hundred &amp; Eighty Two  and Paise Forty Only</v>
      </c>
      <c r="IE114" s="22">
        <v>2</v>
      </c>
      <c r="IF114" s="22" t="s">
        <v>32</v>
      </c>
      <c r="IG114" s="22" t="s">
        <v>40</v>
      </c>
      <c r="IH114" s="22">
        <v>10</v>
      </c>
      <c r="II114" s="22" t="s">
        <v>35</v>
      </c>
    </row>
    <row r="115" spans="1:243" s="21" customFormat="1" ht="409.5">
      <c r="A115" s="35">
        <f t="shared" si="21"/>
        <v>103</v>
      </c>
      <c r="B115" s="44" t="s">
        <v>152</v>
      </c>
      <c r="C115" s="72" t="s">
        <v>294</v>
      </c>
      <c r="D115" s="63">
        <v>1</v>
      </c>
      <c r="E115" s="15" t="s">
        <v>56</v>
      </c>
      <c r="F115" s="64">
        <v>1226382.4</v>
      </c>
      <c r="G115" s="23"/>
      <c r="H115" s="23"/>
      <c r="I115" s="39" t="s">
        <v>36</v>
      </c>
      <c r="J115" s="17">
        <f t="shared" si="26"/>
        <v>1</v>
      </c>
      <c r="K115" s="18" t="s">
        <v>46</v>
      </c>
      <c r="L115" s="18" t="s">
        <v>6</v>
      </c>
      <c r="M115" s="47"/>
      <c r="N115" s="23"/>
      <c r="O115" s="23"/>
      <c r="P115" s="46"/>
      <c r="Q115" s="23"/>
      <c r="R115" s="23"/>
      <c r="S115" s="46"/>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65">
        <f t="shared" si="33"/>
        <v>1226382.4</v>
      </c>
      <c r="BB115" s="71">
        <f t="shared" si="34"/>
        <v>1226382.4</v>
      </c>
      <c r="BC115" s="44" t="str">
        <f aca="true" t="shared" si="35" ref="BC115:BC122">SpellNumber(L115,BB115)</f>
        <v>INR  Twelve Lakh Twenty Six Thousand Three Hundred &amp; Eighty Two  and Paise Forty Only</v>
      </c>
      <c r="IE115" s="22">
        <v>3</v>
      </c>
      <c r="IF115" s="22" t="s">
        <v>41</v>
      </c>
      <c r="IG115" s="22" t="s">
        <v>42</v>
      </c>
      <c r="IH115" s="22">
        <v>10</v>
      </c>
      <c r="II115" s="22" t="s">
        <v>35</v>
      </c>
    </row>
    <row r="116" spans="1:243" s="21" customFormat="1" ht="409.5">
      <c r="A116" s="35">
        <f t="shared" si="21"/>
        <v>104</v>
      </c>
      <c r="B116" s="44" t="s">
        <v>153</v>
      </c>
      <c r="C116" s="72" t="s">
        <v>295</v>
      </c>
      <c r="D116" s="63">
        <v>3</v>
      </c>
      <c r="E116" s="15" t="s">
        <v>56</v>
      </c>
      <c r="F116" s="64">
        <v>1226382.4</v>
      </c>
      <c r="G116" s="23"/>
      <c r="H116" s="23"/>
      <c r="I116" s="39" t="s">
        <v>36</v>
      </c>
      <c r="J116" s="17">
        <f t="shared" si="26"/>
        <v>1</v>
      </c>
      <c r="K116" s="18" t="s">
        <v>46</v>
      </c>
      <c r="L116" s="18" t="s">
        <v>6</v>
      </c>
      <c r="M116" s="47"/>
      <c r="N116" s="23"/>
      <c r="O116" s="23"/>
      <c r="P116" s="46"/>
      <c r="Q116" s="23"/>
      <c r="R116" s="23"/>
      <c r="S116" s="46"/>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65">
        <f t="shared" si="33"/>
        <v>3679147.2</v>
      </c>
      <c r="BB116" s="71">
        <f t="shared" si="34"/>
        <v>3679147.2</v>
      </c>
      <c r="BC116" s="44" t="str">
        <f t="shared" si="35"/>
        <v>INR  Thirty Six Lakh Seventy Nine Thousand One Hundred &amp; Forty Seven  and Paise Twenty Only</v>
      </c>
      <c r="IE116" s="22">
        <v>1.01</v>
      </c>
      <c r="IF116" s="22" t="s">
        <v>37</v>
      </c>
      <c r="IG116" s="22" t="s">
        <v>33</v>
      </c>
      <c r="IH116" s="22">
        <v>123.223</v>
      </c>
      <c r="II116" s="22" t="s">
        <v>35</v>
      </c>
    </row>
    <row r="117" spans="1:243" s="21" customFormat="1" ht="99.75">
      <c r="A117" s="35">
        <f t="shared" si="21"/>
        <v>105</v>
      </c>
      <c r="B117" s="44" t="s">
        <v>154</v>
      </c>
      <c r="C117" s="72" t="s">
        <v>296</v>
      </c>
      <c r="D117" s="63">
        <v>74</v>
      </c>
      <c r="E117" s="15" t="s">
        <v>59</v>
      </c>
      <c r="F117" s="64">
        <v>497.09</v>
      </c>
      <c r="G117" s="23"/>
      <c r="H117" s="23"/>
      <c r="I117" s="39" t="s">
        <v>36</v>
      </c>
      <c r="J117" s="17">
        <f t="shared" si="26"/>
        <v>1</v>
      </c>
      <c r="K117" s="18" t="s">
        <v>46</v>
      </c>
      <c r="L117" s="18" t="s">
        <v>6</v>
      </c>
      <c r="M117" s="47"/>
      <c r="N117" s="23"/>
      <c r="O117" s="23"/>
      <c r="P117" s="46"/>
      <c r="Q117" s="23"/>
      <c r="R117" s="23"/>
      <c r="S117" s="46"/>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8"/>
      <c r="AV117" s="41"/>
      <c r="AW117" s="41"/>
      <c r="AX117" s="41"/>
      <c r="AY117" s="41"/>
      <c r="AZ117" s="41"/>
      <c r="BA117" s="65">
        <f t="shared" si="33"/>
        <v>36784.66</v>
      </c>
      <c r="BB117" s="71">
        <f t="shared" si="34"/>
        <v>36784.66</v>
      </c>
      <c r="BC117" s="44" t="str">
        <f t="shared" si="35"/>
        <v>INR  Thirty Six Thousand Seven Hundred &amp; Eighty Four  and Paise Sixty Six Only</v>
      </c>
      <c r="IE117" s="22">
        <v>1.02</v>
      </c>
      <c r="IF117" s="22" t="s">
        <v>38</v>
      </c>
      <c r="IG117" s="22" t="s">
        <v>39</v>
      </c>
      <c r="IH117" s="22">
        <v>213</v>
      </c>
      <c r="II117" s="22" t="s">
        <v>35</v>
      </c>
    </row>
    <row r="118" spans="1:243" s="21" customFormat="1" ht="28.5">
      <c r="A118" s="35">
        <f t="shared" si="21"/>
        <v>106</v>
      </c>
      <c r="B118" s="24" t="s">
        <v>155</v>
      </c>
      <c r="C118" s="72" t="s">
        <v>297</v>
      </c>
      <c r="D118" s="63">
        <v>1554.5</v>
      </c>
      <c r="E118" s="15" t="s">
        <v>59</v>
      </c>
      <c r="F118" s="64">
        <v>306.6</v>
      </c>
      <c r="G118" s="23"/>
      <c r="H118" s="23"/>
      <c r="I118" s="39" t="s">
        <v>36</v>
      </c>
      <c r="J118" s="17">
        <f t="shared" si="26"/>
        <v>1</v>
      </c>
      <c r="K118" s="18" t="s">
        <v>46</v>
      </c>
      <c r="L118" s="18" t="s">
        <v>6</v>
      </c>
      <c r="M118" s="47"/>
      <c r="N118" s="23"/>
      <c r="O118" s="23"/>
      <c r="P118" s="46"/>
      <c r="Q118" s="23"/>
      <c r="R118" s="23"/>
      <c r="S118" s="46"/>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65">
        <f t="shared" si="33"/>
        <v>476609.7</v>
      </c>
      <c r="BB118" s="71">
        <f t="shared" si="34"/>
        <v>476609.7</v>
      </c>
      <c r="BC118" s="44" t="str">
        <f t="shared" si="35"/>
        <v>INR  Four Lakh Seventy Six Thousand Six Hundred &amp; Nine  and Paise Seventy Only</v>
      </c>
      <c r="IE118" s="22">
        <v>2</v>
      </c>
      <c r="IF118" s="22" t="s">
        <v>32</v>
      </c>
      <c r="IG118" s="22" t="s">
        <v>40</v>
      </c>
      <c r="IH118" s="22">
        <v>10</v>
      </c>
      <c r="II118" s="22" t="s">
        <v>35</v>
      </c>
    </row>
    <row r="119" spans="1:243" s="21" customFormat="1" ht="85.5">
      <c r="A119" s="35">
        <f t="shared" si="21"/>
        <v>107</v>
      </c>
      <c r="B119" s="24" t="s">
        <v>156</v>
      </c>
      <c r="C119" s="72" t="s">
        <v>298</v>
      </c>
      <c r="D119" s="63">
        <v>550</v>
      </c>
      <c r="E119" s="15" t="s">
        <v>59</v>
      </c>
      <c r="F119" s="64">
        <v>137.43</v>
      </c>
      <c r="G119" s="23"/>
      <c r="H119" s="23"/>
      <c r="I119" s="39" t="s">
        <v>36</v>
      </c>
      <c r="J119" s="17">
        <f t="shared" si="26"/>
        <v>1</v>
      </c>
      <c r="K119" s="18" t="s">
        <v>46</v>
      </c>
      <c r="L119" s="18" t="s">
        <v>6</v>
      </c>
      <c r="M119" s="47"/>
      <c r="N119" s="23"/>
      <c r="O119" s="23"/>
      <c r="P119" s="46"/>
      <c r="Q119" s="23"/>
      <c r="R119" s="23"/>
      <c r="S119" s="46"/>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65">
        <f t="shared" si="33"/>
        <v>75586.5</v>
      </c>
      <c r="BB119" s="71">
        <f t="shared" si="34"/>
        <v>75586.5</v>
      </c>
      <c r="BC119" s="44" t="str">
        <f t="shared" si="35"/>
        <v>INR  Seventy Five Thousand Five Hundred &amp; Eighty Six  and Paise Fifty Only</v>
      </c>
      <c r="IE119" s="22">
        <v>3</v>
      </c>
      <c r="IF119" s="22" t="s">
        <v>41</v>
      </c>
      <c r="IG119" s="22" t="s">
        <v>42</v>
      </c>
      <c r="IH119" s="22">
        <v>10</v>
      </c>
      <c r="II119" s="22" t="s">
        <v>35</v>
      </c>
    </row>
    <row r="120" spans="1:243" s="21" customFormat="1" ht="28.5" customHeight="1">
      <c r="A120" s="35">
        <f t="shared" si="21"/>
        <v>108</v>
      </c>
      <c r="B120" s="44" t="s">
        <v>157</v>
      </c>
      <c r="C120" s="72" t="s">
        <v>299</v>
      </c>
      <c r="D120" s="63">
        <v>550</v>
      </c>
      <c r="E120" s="15" t="s">
        <v>59</v>
      </c>
      <c r="F120" s="64">
        <v>216.38</v>
      </c>
      <c r="G120" s="23"/>
      <c r="H120" s="23"/>
      <c r="I120" s="39" t="s">
        <v>36</v>
      </c>
      <c r="J120" s="17">
        <f t="shared" si="26"/>
        <v>1</v>
      </c>
      <c r="K120" s="18" t="s">
        <v>46</v>
      </c>
      <c r="L120" s="18" t="s">
        <v>6</v>
      </c>
      <c r="M120" s="47"/>
      <c r="N120" s="23"/>
      <c r="O120" s="23"/>
      <c r="P120" s="46"/>
      <c r="Q120" s="23"/>
      <c r="R120" s="23"/>
      <c r="S120" s="46"/>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65">
        <f t="shared" si="33"/>
        <v>119009</v>
      </c>
      <c r="BB120" s="71">
        <f t="shared" si="34"/>
        <v>119009</v>
      </c>
      <c r="BC120" s="44" t="str">
        <f t="shared" si="35"/>
        <v>INR  One Lakh Nineteen Thousand  &amp;Nine  Only</v>
      </c>
      <c r="IE120" s="22">
        <v>1.01</v>
      </c>
      <c r="IF120" s="22" t="s">
        <v>37</v>
      </c>
      <c r="IG120" s="22" t="s">
        <v>33</v>
      </c>
      <c r="IH120" s="22">
        <v>123.223</v>
      </c>
      <c r="II120" s="22" t="s">
        <v>35</v>
      </c>
    </row>
    <row r="121" spans="1:243" s="21" customFormat="1" ht="28.5">
      <c r="A121" s="35">
        <f t="shared" si="21"/>
        <v>109</v>
      </c>
      <c r="B121" s="44" t="s">
        <v>158</v>
      </c>
      <c r="C121" s="72" t="s">
        <v>300</v>
      </c>
      <c r="D121" s="63">
        <v>110</v>
      </c>
      <c r="E121" s="15" t="s">
        <v>59</v>
      </c>
      <c r="F121" s="64">
        <v>299.71</v>
      </c>
      <c r="G121" s="23"/>
      <c r="H121" s="23"/>
      <c r="I121" s="39" t="s">
        <v>36</v>
      </c>
      <c r="J121" s="17">
        <f t="shared" si="26"/>
        <v>1</v>
      </c>
      <c r="K121" s="18" t="s">
        <v>46</v>
      </c>
      <c r="L121" s="18" t="s">
        <v>6</v>
      </c>
      <c r="M121" s="47"/>
      <c r="N121" s="23"/>
      <c r="O121" s="23"/>
      <c r="P121" s="46"/>
      <c r="Q121" s="23"/>
      <c r="R121" s="23"/>
      <c r="S121" s="46"/>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65">
        <f t="shared" si="33"/>
        <v>32968.1</v>
      </c>
      <c r="BB121" s="71">
        <f t="shared" si="34"/>
        <v>32968.1</v>
      </c>
      <c r="BC121" s="44" t="str">
        <f t="shared" si="35"/>
        <v>INR  Thirty Two Thousand Nine Hundred &amp; Sixty Eight  and Paise Ten Only</v>
      </c>
      <c r="IE121" s="22">
        <v>1.02</v>
      </c>
      <c r="IF121" s="22" t="s">
        <v>38</v>
      </c>
      <c r="IG121" s="22" t="s">
        <v>39</v>
      </c>
      <c r="IH121" s="22">
        <v>213</v>
      </c>
      <c r="II121" s="22" t="s">
        <v>35</v>
      </c>
    </row>
    <row r="122" spans="1:243" s="21" customFormat="1" ht="28.5">
      <c r="A122" s="35">
        <f t="shared" si="21"/>
        <v>110</v>
      </c>
      <c r="B122" s="24" t="s">
        <v>159</v>
      </c>
      <c r="C122" s="72" t="s">
        <v>301</v>
      </c>
      <c r="D122" s="63">
        <v>110</v>
      </c>
      <c r="E122" s="15" t="s">
        <v>59</v>
      </c>
      <c r="F122" s="64">
        <v>445.91</v>
      </c>
      <c r="G122" s="23"/>
      <c r="H122" s="23"/>
      <c r="I122" s="39" t="s">
        <v>36</v>
      </c>
      <c r="J122" s="17">
        <f t="shared" si="26"/>
        <v>1</v>
      </c>
      <c r="K122" s="18" t="s">
        <v>46</v>
      </c>
      <c r="L122" s="18" t="s">
        <v>6</v>
      </c>
      <c r="M122" s="47"/>
      <c r="N122" s="23"/>
      <c r="O122" s="23"/>
      <c r="P122" s="46"/>
      <c r="Q122" s="23"/>
      <c r="R122" s="23"/>
      <c r="S122" s="46"/>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65">
        <f t="shared" si="33"/>
        <v>49050.1</v>
      </c>
      <c r="BB122" s="71">
        <f t="shared" si="34"/>
        <v>49050.1</v>
      </c>
      <c r="BC122" s="44" t="str">
        <f t="shared" si="35"/>
        <v>INR  Forty Nine Thousand  &amp;Fifty  and Paise Ten Only</v>
      </c>
      <c r="IE122" s="22">
        <v>2</v>
      </c>
      <c r="IF122" s="22" t="s">
        <v>32</v>
      </c>
      <c r="IG122" s="22" t="s">
        <v>40</v>
      </c>
      <c r="IH122" s="22">
        <v>10</v>
      </c>
      <c r="II122" s="22" t="s">
        <v>35</v>
      </c>
    </row>
    <row r="123" spans="1:243" s="21" customFormat="1" ht="28.5">
      <c r="A123" s="35">
        <f t="shared" si="21"/>
        <v>111</v>
      </c>
      <c r="B123" s="44" t="s">
        <v>160</v>
      </c>
      <c r="C123" s="72" t="s">
        <v>302</v>
      </c>
      <c r="D123" s="63">
        <v>55</v>
      </c>
      <c r="E123" s="15" t="s">
        <v>59</v>
      </c>
      <c r="F123" s="64">
        <v>626.57</v>
      </c>
      <c r="G123" s="23"/>
      <c r="H123" s="16"/>
      <c r="I123" s="39" t="s">
        <v>36</v>
      </c>
      <c r="J123" s="17">
        <f t="shared" si="26"/>
        <v>1</v>
      </c>
      <c r="K123" s="18" t="s">
        <v>46</v>
      </c>
      <c r="L123" s="18" t="s">
        <v>6</v>
      </c>
      <c r="M123" s="45"/>
      <c r="N123" s="23"/>
      <c r="O123" s="23"/>
      <c r="P123" s="46"/>
      <c r="Q123" s="23"/>
      <c r="R123" s="23"/>
      <c r="S123" s="46"/>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65">
        <f>total_amount_ba($B$2,$D$2,D123,F123,J123,K123,M123)</f>
        <v>34461.35</v>
      </c>
      <c r="BB123" s="71">
        <f>BA123+SUM(N123:AZ123)</f>
        <v>34461.35</v>
      </c>
      <c r="BC123" s="44" t="str">
        <f>SpellNumber(L123,BB123)</f>
        <v>INR  Thirty Four Thousand Four Hundred &amp; Sixty One  and Paise Thirty Five Only</v>
      </c>
      <c r="IE123" s="22">
        <v>1.01</v>
      </c>
      <c r="IF123" s="22" t="s">
        <v>37</v>
      </c>
      <c r="IG123" s="22" t="s">
        <v>33</v>
      </c>
      <c r="IH123" s="22">
        <v>123.223</v>
      </c>
      <c r="II123" s="22" t="s">
        <v>35</v>
      </c>
    </row>
    <row r="124" spans="1:243" s="21" customFormat="1" ht="28.5">
      <c r="A124" s="35">
        <f t="shared" si="21"/>
        <v>112</v>
      </c>
      <c r="B124" s="44" t="s">
        <v>161</v>
      </c>
      <c r="C124" s="72" t="s">
        <v>303</v>
      </c>
      <c r="D124" s="63">
        <v>55</v>
      </c>
      <c r="E124" s="15" t="s">
        <v>59</v>
      </c>
      <c r="F124" s="64">
        <v>998.55</v>
      </c>
      <c r="G124" s="23"/>
      <c r="H124" s="23"/>
      <c r="I124" s="39" t="s">
        <v>36</v>
      </c>
      <c r="J124" s="17">
        <f t="shared" si="26"/>
        <v>1</v>
      </c>
      <c r="K124" s="18" t="s">
        <v>46</v>
      </c>
      <c r="L124" s="18" t="s">
        <v>6</v>
      </c>
      <c r="M124" s="47"/>
      <c r="N124" s="23"/>
      <c r="O124" s="23"/>
      <c r="P124" s="46"/>
      <c r="Q124" s="23"/>
      <c r="R124" s="23"/>
      <c r="S124" s="46"/>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65">
        <f aca="true" t="shared" si="36" ref="BA124:BA131">total_amount_ba($B$2,$D$2,D124,F124,J124,K124,M124)</f>
        <v>54920.25</v>
      </c>
      <c r="BB124" s="71">
        <f aca="true" t="shared" si="37" ref="BB124:BB131">BA124+SUM(N124:AZ124)</f>
        <v>54920.25</v>
      </c>
      <c r="BC124" s="44" t="str">
        <f>SpellNumber(L124,BB124)</f>
        <v>INR  Fifty Four Thousand Nine Hundred &amp; Twenty  and Paise Twenty Five Only</v>
      </c>
      <c r="IE124" s="22">
        <v>1.02</v>
      </c>
      <c r="IF124" s="22" t="s">
        <v>38</v>
      </c>
      <c r="IG124" s="22" t="s">
        <v>39</v>
      </c>
      <c r="IH124" s="22">
        <v>213</v>
      </c>
      <c r="II124" s="22" t="s">
        <v>35</v>
      </c>
    </row>
    <row r="125" spans="1:243" s="21" customFormat="1" ht="56.25" customHeight="1">
      <c r="A125" s="35">
        <f t="shared" si="21"/>
        <v>113</v>
      </c>
      <c r="B125" s="44" t="s">
        <v>162</v>
      </c>
      <c r="C125" s="72" t="s">
        <v>304</v>
      </c>
      <c r="D125" s="63">
        <v>1628.5</v>
      </c>
      <c r="E125" s="15" t="s">
        <v>59</v>
      </c>
      <c r="F125" s="64">
        <v>22.99</v>
      </c>
      <c r="G125" s="23"/>
      <c r="H125" s="23"/>
      <c r="I125" s="39" t="s">
        <v>36</v>
      </c>
      <c r="J125" s="17">
        <f t="shared" si="26"/>
        <v>1</v>
      </c>
      <c r="K125" s="18" t="s">
        <v>46</v>
      </c>
      <c r="L125" s="18" t="s">
        <v>6</v>
      </c>
      <c r="M125" s="47"/>
      <c r="N125" s="23"/>
      <c r="O125" s="23"/>
      <c r="P125" s="46"/>
      <c r="Q125" s="23"/>
      <c r="R125" s="23"/>
      <c r="S125" s="46"/>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65">
        <f t="shared" si="36"/>
        <v>37439.22</v>
      </c>
      <c r="BB125" s="71">
        <f t="shared" si="37"/>
        <v>37439.22</v>
      </c>
      <c r="BC125" s="44" t="str">
        <f>SpellNumber(L125,BB125)</f>
        <v>INR  Thirty Seven Thousand Four Hundred &amp; Thirty Nine  and Paise Twenty Two Only</v>
      </c>
      <c r="IE125" s="22">
        <v>2</v>
      </c>
      <c r="IF125" s="22" t="s">
        <v>32</v>
      </c>
      <c r="IG125" s="22" t="s">
        <v>40</v>
      </c>
      <c r="IH125" s="22">
        <v>10</v>
      </c>
      <c r="II125" s="22" t="s">
        <v>35</v>
      </c>
    </row>
    <row r="126" spans="1:243" s="21" customFormat="1" ht="28.5">
      <c r="A126" s="35">
        <f t="shared" si="21"/>
        <v>114</v>
      </c>
      <c r="B126" s="44" t="s">
        <v>163</v>
      </c>
      <c r="C126" s="72" t="s">
        <v>305</v>
      </c>
      <c r="D126" s="63">
        <v>8</v>
      </c>
      <c r="E126" s="15" t="s">
        <v>56</v>
      </c>
      <c r="F126" s="64">
        <v>449.74</v>
      </c>
      <c r="G126" s="23"/>
      <c r="H126" s="23"/>
      <c r="I126" s="39" t="s">
        <v>36</v>
      </c>
      <c r="J126" s="17">
        <f t="shared" si="26"/>
        <v>1</v>
      </c>
      <c r="K126" s="18" t="s">
        <v>46</v>
      </c>
      <c r="L126" s="18" t="s">
        <v>6</v>
      </c>
      <c r="M126" s="47"/>
      <c r="N126" s="23"/>
      <c r="O126" s="23"/>
      <c r="P126" s="46"/>
      <c r="Q126" s="23"/>
      <c r="R126" s="23"/>
      <c r="S126" s="46"/>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65">
        <f t="shared" si="36"/>
        <v>3597.92</v>
      </c>
      <c r="BB126" s="71">
        <f t="shared" si="37"/>
        <v>3597.92</v>
      </c>
      <c r="BC126" s="44" t="str">
        <f aca="true" t="shared" si="38" ref="BC126:BC131">SpellNumber(L126,BB126)</f>
        <v>INR  Three Thousand Five Hundred &amp; Ninety Seven  and Paise Ninety Two Only</v>
      </c>
      <c r="IE126" s="22">
        <v>1.01</v>
      </c>
      <c r="IF126" s="22" t="s">
        <v>37</v>
      </c>
      <c r="IG126" s="22" t="s">
        <v>33</v>
      </c>
      <c r="IH126" s="22">
        <v>123.223</v>
      </c>
      <c r="II126" s="22" t="s">
        <v>35</v>
      </c>
    </row>
    <row r="127" spans="1:243" s="21" customFormat="1" ht="28.5">
      <c r="A127" s="35">
        <f t="shared" si="21"/>
        <v>115</v>
      </c>
      <c r="B127" s="44" t="s">
        <v>163</v>
      </c>
      <c r="C127" s="72" t="s">
        <v>306</v>
      </c>
      <c r="D127" s="63">
        <v>8</v>
      </c>
      <c r="E127" s="15" t="s">
        <v>56</v>
      </c>
      <c r="F127" s="64">
        <v>449.74</v>
      </c>
      <c r="G127" s="23"/>
      <c r="H127" s="23"/>
      <c r="I127" s="39" t="s">
        <v>36</v>
      </c>
      <c r="J127" s="17">
        <f>IF(I127="Less(-)",-1,1)</f>
        <v>1</v>
      </c>
      <c r="K127" s="18" t="s">
        <v>46</v>
      </c>
      <c r="L127" s="18" t="s">
        <v>6</v>
      </c>
      <c r="M127" s="47"/>
      <c r="N127" s="23"/>
      <c r="O127" s="23"/>
      <c r="P127" s="46"/>
      <c r="Q127" s="23"/>
      <c r="R127" s="23"/>
      <c r="S127" s="46"/>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65">
        <f>total_amount_ba($B$2,$D$2,D127,F127,J127,K127,M127)</f>
        <v>3597.92</v>
      </c>
      <c r="BB127" s="71">
        <f>BA127+SUM(N127:AZ127)</f>
        <v>3597.92</v>
      </c>
      <c r="BC127" s="44" t="str">
        <f>SpellNumber(L127,BB127)</f>
        <v>INR  Three Thousand Five Hundred &amp; Ninety Seven  and Paise Ninety Two Only</v>
      </c>
      <c r="IE127" s="22">
        <v>1.01</v>
      </c>
      <c r="IF127" s="22" t="s">
        <v>37</v>
      </c>
      <c r="IG127" s="22" t="s">
        <v>33</v>
      </c>
      <c r="IH127" s="22">
        <v>123.223</v>
      </c>
      <c r="II127" s="22" t="s">
        <v>35</v>
      </c>
    </row>
    <row r="128" spans="1:243" s="21" customFormat="1" ht="28.5">
      <c r="A128" s="35">
        <f t="shared" si="21"/>
        <v>116</v>
      </c>
      <c r="B128" s="24" t="s">
        <v>164</v>
      </c>
      <c r="C128" s="72" t="s">
        <v>307</v>
      </c>
      <c r="D128" s="63">
        <v>66</v>
      </c>
      <c r="E128" s="15" t="s">
        <v>56</v>
      </c>
      <c r="F128" s="64">
        <v>165.69</v>
      </c>
      <c r="G128" s="23"/>
      <c r="H128" s="23"/>
      <c r="I128" s="39" t="s">
        <v>36</v>
      </c>
      <c r="J128" s="17">
        <f t="shared" si="26"/>
        <v>1</v>
      </c>
      <c r="K128" s="18" t="s">
        <v>46</v>
      </c>
      <c r="L128" s="18" t="s">
        <v>6</v>
      </c>
      <c r="M128" s="47"/>
      <c r="N128" s="23"/>
      <c r="O128" s="23"/>
      <c r="P128" s="46"/>
      <c r="Q128" s="23"/>
      <c r="R128" s="23"/>
      <c r="S128" s="46"/>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65">
        <f t="shared" si="36"/>
        <v>10935.54</v>
      </c>
      <c r="BB128" s="71">
        <f t="shared" si="37"/>
        <v>10935.54</v>
      </c>
      <c r="BC128" s="44" t="str">
        <f t="shared" si="38"/>
        <v>INR  Ten Thousand Nine Hundred &amp; Thirty Five  and Paise Fifty Four Only</v>
      </c>
      <c r="IE128" s="22">
        <v>3</v>
      </c>
      <c r="IF128" s="22" t="s">
        <v>41</v>
      </c>
      <c r="IG128" s="22" t="s">
        <v>42</v>
      </c>
      <c r="IH128" s="22">
        <v>10</v>
      </c>
      <c r="II128" s="22" t="s">
        <v>35</v>
      </c>
    </row>
    <row r="129" spans="1:243" s="21" customFormat="1" ht="28.5">
      <c r="A129" s="35">
        <f t="shared" si="21"/>
        <v>117</v>
      </c>
      <c r="B129" s="44" t="s">
        <v>165</v>
      </c>
      <c r="C129" s="72" t="s">
        <v>308</v>
      </c>
      <c r="D129" s="63">
        <v>44</v>
      </c>
      <c r="E129" s="15" t="s">
        <v>56</v>
      </c>
      <c r="F129" s="64">
        <v>201.9</v>
      </c>
      <c r="G129" s="23"/>
      <c r="H129" s="23"/>
      <c r="I129" s="39" t="s">
        <v>36</v>
      </c>
      <c r="J129" s="17">
        <f t="shared" si="26"/>
        <v>1</v>
      </c>
      <c r="K129" s="18" t="s">
        <v>46</v>
      </c>
      <c r="L129" s="18" t="s">
        <v>6</v>
      </c>
      <c r="M129" s="47"/>
      <c r="N129" s="23"/>
      <c r="O129" s="23"/>
      <c r="P129" s="46"/>
      <c r="Q129" s="23"/>
      <c r="R129" s="23"/>
      <c r="S129" s="46"/>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65">
        <f t="shared" si="36"/>
        <v>8883.6</v>
      </c>
      <c r="BB129" s="71">
        <f t="shared" si="37"/>
        <v>8883.6</v>
      </c>
      <c r="BC129" s="44" t="str">
        <f t="shared" si="38"/>
        <v>INR  Eight Thousand Eight Hundred &amp; Eighty Three  and Paise Sixty Only</v>
      </c>
      <c r="IE129" s="22">
        <v>1.01</v>
      </c>
      <c r="IF129" s="22" t="s">
        <v>37</v>
      </c>
      <c r="IG129" s="22" t="s">
        <v>33</v>
      </c>
      <c r="IH129" s="22">
        <v>123.223</v>
      </c>
      <c r="II129" s="22" t="s">
        <v>35</v>
      </c>
    </row>
    <row r="130" spans="1:243" s="21" customFormat="1" ht="28.5">
      <c r="A130" s="35">
        <f t="shared" si="21"/>
        <v>118</v>
      </c>
      <c r="B130" s="44" t="s">
        <v>158</v>
      </c>
      <c r="C130" s="72" t="s">
        <v>309</v>
      </c>
      <c r="D130" s="63">
        <v>22</v>
      </c>
      <c r="E130" s="15" t="s">
        <v>56</v>
      </c>
      <c r="F130" s="64">
        <v>243.67</v>
      </c>
      <c r="G130" s="23"/>
      <c r="H130" s="23"/>
      <c r="I130" s="39" t="s">
        <v>36</v>
      </c>
      <c r="J130" s="17">
        <f t="shared" si="26"/>
        <v>1</v>
      </c>
      <c r="K130" s="18" t="s">
        <v>46</v>
      </c>
      <c r="L130" s="18" t="s">
        <v>6</v>
      </c>
      <c r="M130" s="47"/>
      <c r="N130" s="23"/>
      <c r="O130" s="23"/>
      <c r="P130" s="46"/>
      <c r="Q130" s="23"/>
      <c r="R130" s="23"/>
      <c r="S130" s="46"/>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65">
        <f t="shared" si="36"/>
        <v>5360.74</v>
      </c>
      <c r="BB130" s="71">
        <f t="shared" si="37"/>
        <v>5360.74</v>
      </c>
      <c r="BC130" s="44" t="str">
        <f t="shared" si="38"/>
        <v>INR  Five Thousand Three Hundred &amp; Sixty  and Paise Seventy Four Only</v>
      </c>
      <c r="IE130" s="22">
        <v>1.02</v>
      </c>
      <c r="IF130" s="22" t="s">
        <v>38</v>
      </c>
      <c r="IG130" s="22" t="s">
        <v>39</v>
      </c>
      <c r="IH130" s="22">
        <v>213</v>
      </c>
      <c r="II130" s="22" t="s">
        <v>35</v>
      </c>
    </row>
    <row r="131" spans="1:243" s="21" customFormat="1" ht="28.5">
      <c r="A131" s="35">
        <f t="shared" si="21"/>
        <v>119</v>
      </c>
      <c r="B131" s="24" t="s">
        <v>159</v>
      </c>
      <c r="C131" s="72" t="s">
        <v>310</v>
      </c>
      <c r="D131" s="63">
        <v>22</v>
      </c>
      <c r="E131" s="15" t="s">
        <v>56</v>
      </c>
      <c r="F131" s="64">
        <v>243.67</v>
      </c>
      <c r="G131" s="23"/>
      <c r="H131" s="23"/>
      <c r="I131" s="39" t="s">
        <v>36</v>
      </c>
      <c r="J131" s="17">
        <f t="shared" si="26"/>
        <v>1</v>
      </c>
      <c r="K131" s="18" t="s">
        <v>46</v>
      </c>
      <c r="L131" s="18" t="s">
        <v>6</v>
      </c>
      <c r="M131" s="47"/>
      <c r="N131" s="23"/>
      <c r="O131" s="23"/>
      <c r="P131" s="46"/>
      <c r="Q131" s="23"/>
      <c r="R131" s="23"/>
      <c r="S131" s="46"/>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65">
        <f t="shared" si="36"/>
        <v>5360.74</v>
      </c>
      <c r="BB131" s="71">
        <f t="shared" si="37"/>
        <v>5360.74</v>
      </c>
      <c r="BC131" s="44" t="str">
        <f t="shared" si="38"/>
        <v>INR  Five Thousand Three Hundred &amp; Sixty  and Paise Seventy Four Only</v>
      </c>
      <c r="IE131" s="22">
        <v>2</v>
      </c>
      <c r="IF131" s="22" t="s">
        <v>32</v>
      </c>
      <c r="IG131" s="22" t="s">
        <v>40</v>
      </c>
      <c r="IH131" s="22">
        <v>10</v>
      </c>
      <c r="II131" s="22" t="s">
        <v>35</v>
      </c>
    </row>
    <row r="132" spans="1:243" s="21" customFormat="1" ht="28.5">
      <c r="A132" s="35">
        <f t="shared" si="21"/>
        <v>120</v>
      </c>
      <c r="B132" s="44" t="s">
        <v>160</v>
      </c>
      <c r="C132" s="72" t="s">
        <v>311</v>
      </c>
      <c r="D132" s="63">
        <v>22</v>
      </c>
      <c r="E132" s="15" t="s">
        <v>56</v>
      </c>
      <c r="F132" s="64">
        <v>208.86</v>
      </c>
      <c r="G132" s="23"/>
      <c r="H132" s="16"/>
      <c r="I132" s="39" t="s">
        <v>36</v>
      </c>
      <c r="J132" s="17">
        <f t="shared" si="26"/>
        <v>1</v>
      </c>
      <c r="K132" s="18" t="s">
        <v>46</v>
      </c>
      <c r="L132" s="18" t="s">
        <v>6</v>
      </c>
      <c r="M132" s="45"/>
      <c r="N132" s="23"/>
      <c r="O132" s="23"/>
      <c r="P132" s="46"/>
      <c r="Q132" s="23"/>
      <c r="R132" s="23"/>
      <c r="S132" s="46"/>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65">
        <f>total_amount_ba($B$2,$D$2,D132,F132,J132,K132,M132)</f>
        <v>4594.92</v>
      </c>
      <c r="BB132" s="71">
        <f>BA132+SUM(N132:AZ132)</f>
        <v>4594.92</v>
      </c>
      <c r="BC132" s="44" t="str">
        <f>SpellNumber(L132,BB132)</f>
        <v>INR  Four Thousand Five Hundred &amp; Ninety Four  and Paise Ninety Two Only</v>
      </c>
      <c r="IE132" s="22">
        <v>1.01</v>
      </c>
      <c r="IF132" s="22" t="s">
        <v>37</v>
      </c>
      <c r="IG132" s="22" t="s">
        <v>33</v>
      </c>
      <c r="IH132" s="22">
        <v>123.223</v>
      </c>
      <c r="II132" s="22" t="s">
        <v>35</v>
      </c>
    </row>
    <row r="133" spans="1:243" s="21" customFormat="1" ht="28.5">
      <c r="A133" s="35">
        <f t="shared" si="21"/>
        <v>121</v>
      </c>
      <c r="B133" s="44" t="s">
        <v>161</v>
      </c>
      <c r="C133" s="72" t="s">
        <v>312</v>
      </c>
      <c r="D133" s="63">
        <v>22</v>
      </c>
      <c r="E133" s="15" t="s">
        <v>56</v>
      </c>
      <c r="F133" s="64">
        <v>341.13</v>
      </c>
      <c r="G133" s="23"/>
      <c r="H133" s="23"/>
      <c r="I133" s="39" t="s">
        <v>36</v>
      </c>
      <c r="J133" s="17">
        <f t="shared" si="26"/>
        <v>1</v>
      </c>
      <c r="K133" s="18" t="s">
        <v>46</v>
      </c>
      <c r="L133" s="18" t="s">
        <v>6</v>
      </c>
      <c r="M133" s="47"/>
      <c r="N133" s="23"/>
      <c r="O133" s="23"/>
      <c r="P133" s="46"/>
      <c r="Q133" s="23"/>
      <c r="R133" s="23"/>
      <c r="S133" s="46"/>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65">
        <f aca="true" t="shared" si="39" ref="BA133:BA142">total_amount_ba($B$2,$D$2,D133,F133,J133,K133,M133)</f>
        <v>7504.86</v>
      </c>
      <c r="BB133" s="71">
        <f aca="true" t="shared" si="40" ref="BB133:BB142">BA133+SUM(N133:AZ133)</f>
        <v>7504.86</v>
      </c>
      <c r="BC133" s="44" t="str">
        <f>SpellNumber(L133,BB133)</f>
        <v>INR  Seven Thousand Five Hundred &amp; Four  and Paise Eighty Six Only</v>
      </c>
      <c r="IE133" s="22">
        <v>1.02</v>
      </c>
      <c r="IF133" s="22" t="s">
        <v>38</v>
      </c>
      <c r="IG133" s="22" t="s">
        <v>39</v>
      </c>
      <c r="IH133" s="22">
        <v>213</v>
      </c>
      <c r="II133" s="22" t="s">
        <v>35</v>
      </c>
    </row>
    <row r="134" spans="1:243" s="21" customFormat="1" ht="85.5">
      <c r="A134" s="35">
        <f t="shared" si="21"/>
        <v>122</v>
      </c>
      <c r="B134" s="44" t="s">
        <v>166</v>
      </c>
      <c r="C134" s="72" t="s">
        <v>313</v>
      </c>
      <c r="D134" s="63">
        <v>55</v>
      </c>
      <c r="E134" s="15" t="s">
        <v>57</v>
      </c>
      <c r="F134" s="64">
        <v>525.86</v>
      </c>
      <c r="G134" s="23"/>
      <c r="H134" s="23"/>
      <c r="I134" s="39" t="s">
        <v>36</v>
      </c>
      <c r="J134" s="17">
        <f t="shared" si="26"/>
        <v>1</v>
      </c>
      <c r="K134" s="18" t="s">
        <v>46</v>
      </c>
      <c r="L134" s="18" t="s">
        <v>6</v>
      </c>
      <c r="M134" s="47"/>
      <c r="N134" s="23"/>
      <c r="O134" s="23"/>
      <c r="P134" s="46"/>
      <c r="Q134" s="23"/>
      <c r="R134" s="23"/>
      <c r="S134" s="46"/>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65">
        <f t="shared" si="39"/>
        <v>28922.3</v>
      </c>
      <c r="BB134" s="71">
        <f t="shared" si="40"/>
        <v>28922.3</v>
      </c>
      <c r="BC134" s="44" t="str">
        <f>SpellNumber(L134,BB134)</f>
        <v>INR  Twenty Eight Thousand Nine Hundred &amp; Twenty Two  and Paise Thirty Only</v>
      </c>
      <c r="IE134" s="22">
        <v>2</v>
      </c>
      <c r="IF134" s="22" t="s">
        <v>32</v>
      </c>
      <c r="IG134" s="22" t="s">
        <v>40</v>
      </c>
      <c r="IH134" s="22">
        <v>10</v>
      </c>
      <c r="II134" s="22" t="s">
        <v>35</v>
      </c>
    </row>
    <row r="135" spans="1:243" s="21" customFormat="1" ht="28.5">
      <c r="A135" s="35">
        <f t="shared" si="21"/>
        <v>123</v>
      </c>
      <c r="B135" s="44" t="s">
        <v>167</v>
      </c>
      <c r="C135" s="72" t="s">
        <v>314</v>
      </c>
      <c r="D135" s="63">
        <v>440</v>
      </c>
      <c r="E135" s="15" t="s">
        <v>57</v>
      </c>
      <c r="F135" s="64">
        <v>607.87</v>
      </c>
      <c r="G135" s="23"/>
      <c r="H135" s="23"/>
      <c r="I135" s="39" t="s">
        <v>36</v>
      </c>
      <c r="J135" s="17">
        <f t="shared" si="26"/>
        <v>1</v>
      </c>
      <c r="K135" s="18" t="s">
        <v>46</v>
      </c>
      <c r="L135" s="18" t="s">
        <v>6</v>
      </c>
      <c r="M135" s="47"/>
      <c r="N135" s="23"/>
      <c r="O135" s="23"/>
      <c r="P135" s="46"/>
      <c r="Q135" s="23"/>
      <c r="R135" s="23"/>
      <c r="S135" s="46"/>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65">
        <f t="shared" si="39"/>
        <v>267462.8</v>
      </c>
      <c r="BB135" s="71">
        <f t="shared" si="40"/>
        <v>267462.8</v>
      </c>
      <c r="BC135" s="44" t="str">
        <f aca="true" t="shared" si="41" ref="BC135:BC142">SpellNumber(L135,BB135)</f>
        <v>INR  Two Lakh Sixty Seven Thousand Four Hundred &amp; Sixty Two  and Paise Eighty Only</v>
      </c>
      <c r="IE135" s="22">
        <v>3</v>
      </c>
      <c r="IF135" s="22" t="s">
        <v>41</v>
      </c>
      <c r="IG135" s="22" t="s">
        <v>42</v>
      </c>
      <c r="IH135" s="22">
        <v>10</v>
      </c>
      <c r="II135" s="22" t="s">
        <v>35</v>
      </c>
    </row>
    <row r="136" spans="1:243" s="21" customFormat="1" ht="28.5">
      <c r="A136" s="35">
        <f t="shared" si="21"/>
        <v>124</v>
      </c>
      <c r="B136" s="44" t="s">
        <v>168</v>
      </c>
      <c r="C136" s="74" t="s">
        <v>315</v>
      </c>
      <c r="D136" s="63">
        <v>110</v>
      </c>
      <c r="E136" s="15" t="s">
        <v>57</v>
      </c>
      <c r="F136" s="64">
        <v>847.89</v>
      </c>
      <c r="G136" s="23"/>
      <c r="H136" s="23"/>
      <c r="I136" s="39" t="s">
        <v>36</v>
      </c>
      <c r="J136" s="17">
        <f t="shared" si="26"/>
        <v>1</v>
      </c>
      <c r="K136" s="18" t="s">
        <v>46</v>
      </c>
      <c r="L136" s="18" t="s">
        <v>6</v>
      </c>
      <c r="M136" s="47"/>
      <c r="N136" s="23"/>
      <c r="O136" s="23"/>
      <c r="P136" s="46"/>
      <c r="Q136" s="23"/>
      <c r="R136" s="23"/>
      <c r="S136" s="46"/>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65">
        <f t="shared" si="39"/>
        <v>93267.9</v>
      </c>
      <c r="BB136" s="71">
        <f t="shared" si="40"/>
        <v>93267.9</v>
      </c>
      <c r="BC136" s="44" t="str">
        <f t="shared" si="41"/>
        <v>INR  Ninety Three Thousand Two Hundred &amp; Sixty Seven  and Paise Ninety Only</v>
      </c>
      <c r="IE136" s="22">
        <v>1.01</v>
      </c>
      <c r="IF136" s="22" t="s">
        <v>37</v>
      </c>
      <c r="IG136" s="22" t="s">
        <v>33</v>
      </c>
      <c r="IH136" s="22">
        <v>123.223</v>
      </c>
      <c r="II136" s="22" t="s">
        <v>35</v>
      </c>
    </row>
    <row r="137" spans="1:243" s="21" customFormat="1" ht="85.5">
      <c r="A137" s="35">
        <f t="shared" si="21"/>
        <v>125</v>
      </c>
      <c r="B137" s="44" t="s">
        <v>169</v>
      </c>
      <c r="C137" s="74" t="s">
        <v>316</v>
      </c>
      <c r="D137" s="63">
        <v>22</v>
      </c>
      <c r="E137" s="15" t="s">
        <v>56</v>
      </c>
      <c r="F137" s="64">
        <v>985.38</v>
      </c>
      <c r="G137" s="23"/>
      <c r="H137" s="23"/>
      <c r="I137" s="39" t="s">
        <v>36</v>
      </c>
      <c r="J137" s="17">
        <f t="shared" si="26"/>
        <v>1</v>
      </c>
      <c r="K137" s="18" t="s">
        <v>46</v>
      </c>
      <c r="L137" s="18" t="s">
        <v>6</v>
      </c>
      <c r="M137" s="47"/>
      <c r="N137" s="23"/>
      <c r="O137" s="23"/>
      <c r="P137" s="46"/>
      <c r="Q137" s="23"/>
      <c r="R137" s="23"/>
      <c r="S137" s="46"/>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8"/>
      <c r="AV137" s="41"/>
      <c r="AW137" s="41"/>
      <c r="AX137" s="41"/>
      <c r="AY137" s="41"/>
      <c r="AZ137" s="41"/>
      <c r="BA137" s="65">
        <f t="shared" si="39"/>
        <v>21678.36</v>
      </c>
      <c r="BB137" s="71">
        <f t="shared" si="40"/>
        <v>21678.36</v>
      </c>
      <c r="BC137" s="44" t="str">
        <f t="shared" si="41"/>
        <v>INR  Twenty One Thousand Six Hundred &amp; Seventy Eight  and Paise Thirty Six Only</v>
      </c>
      <c r="IE137" s="22">
        <v>1.02</v>
      </c>
      <c r="IF137" s="22" t="s">
        <v>38</v>
      </c>
      <c r="IG137" s="22" t="s">
        <v>39</v>
      </c>
      <c r="IH137" s="22">
        <v>213</v>
      </c>
      <c r="II137" s="22" t="s">
        <v>35</v>
      </c>
    </row>
    <row r="138" spans="1:243" s="21" customFormat="1" ht="28.5">
      <c r="A138" s="35">
        <f t="shared" si="21"/>
        <v>126</v>
      </c>
      <c r="B138" s="24" t="s">
        <v>170</v>
      </c>
      <c r="C138" s="74" t="s">
        <v>317</v>
      </c>
      <c r="D138" s="63">
        <v>99</v>
      </c>
      <c r="E138" s="15" t="s">
        <v>56</v>
      </c>
      <c r="F138" s="64">
        <v>1177.15</v>
      </c>
      <c r="G138" s="23"/>
      <c r="H138" s="23"/>
      <c r="I138" s="39" t="s">
        <v>36</v>
      </c>
      <c r="J138" s="17">
        <f t="shared" si="26"/>
        <v>1</v>
      </c>
      <c r="K138" s="18" t="s">
        <v>46</v>
      </c>
      <c r="L138" s="18" t="s">
        <v>6</v>
      </c>
      <c r="M138" s="47"/>
      <c r="N138" s="23"/>
      <c r="O138" s="23"/>
      <c r="P138" s="46"/>
      <c r="Q138" s="23"/>
      <c r="R138" s="23"/>
      <c r="S138" s="46"/>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65">
        <f t="shared" si="39"/>
        <v>116537.85</v>
      </c>
      <c r="BB138" s="71">
        <f t="shared" si="40"/>
        <v>116537.85</v>
      </c>
      <c r="BC138" s="44" t="str">
        <f t="shared" si="41"/>
        <v>INR  One Lakh Sixteen Thousand Five Hundred &amp; Thirty Seven  and Paise Eighty Five Only</v>
      </c>
      <c r="IE138" s="22">
        <v>2</v>
      </c>
      <c r="IF138" s="22" t="s">
        <v>32</v>
      </c>
      <c r="IG138" s="22" t="s">
        <v>40</v>
      </c>
      <c r="IH138" s="22">
        <v>10</v>
      </c>
      <c r="II138" s="22" t="s">
        <v>35</v>
      </c>
    </row>
    <row r="139" spans="1:243" s="21" customFormat="1" ht="28.5">
      <c r="A139" s="35">
        <f t="shared" si="21"/>
        <v>127</v>
      </c>
      <c r="B139" s="24" t="s">
        <v>171</v>
      </c>
      <c r="C139" s="75" t="s">
        <v>318</v>
      </c>
      <c r="D139" s="63">
        <v>11</v>
      </c>
      <c r="E139" s="15" t="s">
        <v>56</v>
      </c>
      <c r="F139" s="64">
        <v>1745.23</v>
      </c>
      <c r="G139" s="23"/>
      <c r="H139" s="23"/>
      <c r="I139" s="39" t="s">
        <v>36</v>
      </c>
      <c r="J139" s="17">
        <f t="shared" si="26"/>
        <v>1</v>
      </c>
      <c r="K139" s="18" t="s">
        <v>46</v>
      </c>
      <c r="L139" s="18" t="s">
        <v>6</v>
      </c>
      <c r="M139" s="47"/>
      <c r="N139" s="23"/>
      <c r="O139" s="23"/>
      <c r="P139" s="46"/>
      <c r="Q139" s="23"/>
      <c r="R139" s="23"/>
      <c r="S139" s="46"/>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65">
        <f t="shared" si="39"/>
        <v>19197.53</v>
      </c>
      <c r="BB139" s="71">
        <f t="shared" si="40"/>
        <v>19197.53</v>
      </c>
      <c r="BC139" s="44" t="str">
        <f t="shared" si="41"/>
        <v>INR  Nineteen Thousand One Hundred &amp; Ninety Seven  and Paise Fifty Three Only</v>
      </c>
      <c r="IE139" s="22">
        <v>3</v>
      </c>
      <c r="IF139" s="22" t="s">
        <v>41</v>
      </c>
      <c r="IG139" s="22" t="s">
        <v>42</v>
      </c>
      <c r="IH139" s="22">
        <v>10</v>
      </c>
      <c r="II139" s="22" t="s">
        <v>35</v>
      </c>
    </row>
    <row r="140" spans="1:243" s="21" customFormat="1" ht="85.5">
      <c r="A140" s="35">
        <f aca="true" t="shared" si="42" ref="A140:A159">A139+1</f>
        <v>128</v>
      </c>
      <c r="B140" s="44" t="s">
        <v>172</v>
      </c>
      <c r="C140" s="75" t="s">
        <v>319</v>
      </c>
      <c r="D140" s="63">
        <v>11</v>
      </c>
      <c r="E140" s="15" t="s">
        <v>56</v>
      </c>
      <c r="F140" s="64">
        <v>1134.94</v>
      </c>
      <c r="G140" s="23"/>
      <c r="H140" s="23"/>
      <c r="I140" s="39" t="s">
        <v>36</v>
      </c>
      <c r="J140" s="17">
        <f t="shared" si="26"/>
        <v>1</v>
      </c>
      <c r="K140" s="18" t="s">
        <v>46</v>
      </c>
      <c r="L140" s="18" t="s">
        <v>6</v>
      </c>
      <c r="M140" s="47"/>
      <c r="N140" s="23"/>
      <c r="O140" s="23"/>
      <c r="P140" s="46"/>
      <c r="Q140" s="23"/>
      <c r="R140" s="23"/>
      <c r="S140" s="46"/>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65">
        <f t="shared" si="39"/>
        <v>12484.34</v>
      </c>
      <c r="BB140" s="71">
        <f t="shared" si="40"/>
        <v>12484.34</v>
      </c>
      <c r="BC140" s="44" t="str">
        <f t="shared" si="41"/>
        <v>INR  Twelve Thousand Four Hundred &amp; Eighty Four  and Paise Thirty Four Only</v>
      </c>
      <c r="IE140" s="22">
        <v>1.01</v>
      </c>
      <c r="IF140" s="22" t="s">
        <v>37</v>
      </c>
      <c r="IG140" s="22" t="s">
        <v>33</v>
      </c>
      <c r="IH140" s="22">
        <v>123.223</v>
      </c>
      <c r="II140" s="22" t="s">
        <v>35</v>
      </c>
    </row>
    <row r="141" spans="1:243" s="21" customFormat="1" ht="28.5">
      <c r="A141" s="35">
        <f t="shared" si="42"/>
        <v>129</v>
      </c>
      <c r="B141" s="44" t="s">
        <v>170</v>
      </c>
      <c r="C141" s="75" t="s">
        <v>320</v>
      </c>
      <c r="D141" s="63">
        <v>11</v>
      </c>
      <c r="E141" s="15" t="s">
        <v>56</v>
      </c>
      <c r="F141" s="64">
        <v>1177.15</v>
      </c>
      <c r="G141" s="23"/>
      <c r="H141" s="23"/>
      <c r="I141" s="39" t="s">
        <v>36</v>
      </c>
      <c r="J141" s="17">
        <f t="shared" si="26"/>
        <v>1</v>
      </c>
      <c r="K141" s="18" t="s">
        <v>46</v>
      </c>
      <c r="L141" s="18" t="s">
        <v>6</v>
      </c>
      <c r="M141" s="47"/>
      <c r="N141" s="23"/>
      <c r="O141" s="23"/>
      <c r="P141" s="46"/>
      <c r="Q141" s="23"/>
      <c r="R141" s="23"/>
      <c r="S141" s="46"/>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65">
        <f t="shared" si="39"/>
        <v>12948.65</v>
      </c>
      <c r="BB141" s="71">
        <f t="shared" si="40"/>
        <v>12948.65</v>
      </c>
      <c r="BC141" s="44" t="str">
        <f t="shared" si="41"/>
        <v>INR  Twelve Thousand Nine Hundred &amp; Forty Eight  and Paise Sixty Five Only</v>
      </c>
      <c r="IE141" s="22">
        <v>1.02</v>
      </c>
      <c r="IF141" s="22" t="s">
        <v>38</v>
      </c>
      <c r="IG141" s="22" t="s">
        <v>39</v>
      </c>
      <c r="IH141" s="22">
        <v>213</v>
      </c>
      <c r="II141" s="22" t="s">
        <v>35</v>
      </c>
    </row>
    <row r="142" spans="1:243" s="21" customFormat="1" ht="28.5">
      <c r="A142" s="35">
        <f t="shared" si="42"/>
        <v>130</v>
      </c>
      <c r="B142" s="24" t="s">
        <v>171</v>
      </c>
      <c r="C142" s="76" t="s">
        <v>321</v>
      </c>
      <c r="D142" s="63">
        <v>11</v>
      </c>
      <c r="E142" s="15" t="s">
        <v>56</v>
      </c>
      <c r="F142" s="64">
        <v>2044.34</v>
      </c>
      <c r="G142" s="23"/>
      <c r="H142" s="23"/>
      <c r="I142" s="39" t="s">
        <v>36</v>
      </c>
      <c r="J142" s="17">
        <f t="shared" si="26"/>
        <v>1</v>
      </c>
      <c r="K142" s="18" t="s">
        <v>46</v>
      </c>
      <c r="L142" s="18" t="s">
        <v>6</v>
      </c>
      <c r="M142" s="47"/>
      <c r="N142" s="23"/>
      <c r="O142" s="23"/>
      <c r="P142" s="46"/>
      <c r="Q142" s="23"/>
      <c r="R142" s="23"/>
      <c r="S142" s="46"/>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65">
        <f t="shared" si="39"/>
        <v>22487.74</v>
      </c>
      <c r="BB142" s="71">
        <f t="shared" si="40"/>
        <v>22487.74</v>
      </c>
      <c r="BC142" s="44" t="str">
        <f t="shared" si="41"/>
        <v>INR  Twenty Two Thousand Four Hundred &amp; Eighty Seven  and Paise Seventy Four Only</v>
      </c>
      <c r="IE142" s="22">
        <v>2</v>
      </c>
      <c r="IF142" s="22" t="s">
        <v>32</v>
      </c>
      <c r="IG142" s="22" t="s">
        <v>40</v>
      </c>
      <c r="IH142" s="22">
        <v>10</v>
      </c>
      <c r="II142" s="22" t="s">
        <v>35</v>
      </c>
    </row>
    <row r="143" spans="1:243" s="21" customFormat="1" ht="85.5">
      <c r="A143" s="35">
        <f t="shared" si="42"/>
        <v>131</v>
      </c>
      <c r="B143" s="44" t="s">
        <v>173</v>
      </c>
      <c r="C143" s="76" t="s">
        <v>322</v>
      </c>
      <c r="D143" s="63">
        <v>11</v>
      </c>
      <c r="E143" s="15" t="s">
        <v>56</v>
      </c>
      <c r="F143" s="64">
        <v>1922.52</v>
      </c>
      <c r="G143" s="23"/>
      <c r="H143" s="16"/>
      <c r="I143" s="39" t="s">
        <v>36</v>
      </c>
      <c r="J143" s="17">
        <f t="shared" si="26"/>
        <v>1</v>
      </c>
      <c r="K143" s="18" t="s">
        <v>46</v>
      </c>
      <c r="L143" s="18" t="s">
        <v>6</v>
      </c>
      <c r="M143" s="45"/>
      <c r="N143" s="23"/>
      <c r="O143" s="23"/>
      <c r="P143" s="46"/>
      <c r="Q143" s="23"/>
      <c r="R143" s="23"/>
      <c r="S143" s="46"/>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65">
        <f>total_amount_ba($B$2,$D$2,D143,F143,J143,K143,M143)</f>
        <v>21147.72</v>
      </c>
      <c r="BB143" s="71">
        <f>BA143+SUM(N143:AZ143)</f>
        <v>21147.72</v>
      </c>
      <c r="BC143" s="44" t="str">
        <f>SpellNumber(L143,BB143)</f>
        <v>INR  Twenty One Thousand One Hundred &amp; Forty Seven  and Paise Seventy Two Only</v>
      </c>
      <c r="IE143" s="22">
        <v>1.01</v>
      </c>
      <c r="IF143" s="22" t="s">
        <v>37</v>
      </c>
      <c r="IG143" s="22" t="s">
        <v>33</v>
      </c>
      <c r="IH143" s="22">
        <v>123.223</v>
      </c>
      <c r="II143" s="22" t="s">
        <v>35</v>
      </c>
    </row>
    <row r="144" spans="1:243" s="21" customFormat="1" ht="28.5">
      <c r="A144" s="35">
        <f t="shared" si="42"/>
        <v>132</v>
      </c>
      <c r="B144" s="44" t="s">
        <v>174</v>
      </c>
      <c r="C144" s="76" t="s">
        <v>323</v>
      </c>
      <c r="D144" s="63">
        <v>11</v>
      </c>
      <c r="E144" s="15" t="s">
        <v>56</v>
      </c>
      <c r="F144" s="64">
        <v>2397.73</v>
      </c>
      <c r="G144" s="23"/>
      <c r="H144" s="23"/>
      <c r="I144" s="39" t="s">
        <v>36</v>
      </c>
      <c r="J144" s="17">
        <f t="shared" si="26"/>
        <v>1</v>
      </c>
      <c r="K144" s="18" t="s">
        <v>46</v>
      </c>
      <c r="L144" s="18" t="s">
        <v>6</v>
      </c>
      <c r="M144" s="47"/>
      <c r="N144" s="23"/>
      <c r="O144" s="23"/>
      <c r="P144" s="46"/>
      <c r="Q144" s="23"/>
      <c r="R144" s="23"/>
      <c r="S144" s="46"/>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65">
        <f aca="true" t="shared" si="43" ref="BA144:BA153">total_amount_ba($B$2,$D$2,D144,F144,J144,K144,M144)</f>
        <v>26375.03</v>
      </c>
      <c r="BB144" s="71">
        <f aca="true" t="shared" si="44" ref="BB144:BB153">BA144+SUM(N144:AZ144)</f>
        <v>26375.03</v>
      </c>
      <c r="BC144" s="44" t="str">
        <f>SpellNumber(L144,BB144)</f>
        <v>INR  Twenty Six Thousand Three Hundred &amp; Seventy Five  and Paise Three Only</v>
      </c>
      <c r="IE144" s="22">
        <v>1.02</v>
      </c>
      <c r="IF144" s="22" t="s">
        <v>38</v>
      </c>
      <c r="IG144" s="22" t="s">
        <v>39</v>
      </c>
      <c r="IH144" s="22">
        <v>213</v>
      </c>
      <c r="II144" s="22" t="s">
        <v>35</v>
      </c>
    </row>
    <row r="145" spans="1:243" s="21" customFormat="1" ht="28.5">
      <c r="A145" s="35">
        <f t="shared" si="42"/>
        <v>133</v>
      </c>
      <c r="B145" s="44" t="s">
        <v>171</v>
      </c>
      <c r="C145" s="77" t="s">
        <v>324</v>
      </c>
      <c r="D145" s="63">
        <v>11</v>
      </c>
      <c r="E145" s="15" t="s">
        <v>56</v>
      </c>
      <c r="F145" s="64">
        <v>3562.82</v>
      </c>
      <c r="G145" s="23"/>
      <c r="H145" s="23"/>
      <c r="I145" s="39" t="s">
        <v>36</v>
      </c>
      <c r="J145" s="17">
        <f t="shared" si="26"/>
        <v>1</v>
      </c>
      <c r="K145" s="18" t="s">
        <v>46</v>
      </c>
      <c r="L145" s="18" t="s">
        <v>6</v>
      </c>
      <c r="M145" s="47"/>
      <c r="N145" s="23"/>
      <c r="O145" s="23"/>
      <c r="P145" s="46"/>
      <c r="Q145" s="23"/>
      <c r="R145" s="23"/>
      <c r="S145" s="46"/>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65">
        <f t="shared" si="43"/>
        <v>39191.02</v>
      </c>
      <c r="BB145" s="71">
        <f t="shared" si="44"/>
        <v>39191.02</v>
      </c>
      <c r="BC145" s="44" t="str">
        <f>SpellNumber(L145,BB145)</f>
        <v>INR  Thirty Nine Thousand One Hundred &amp; Ninety One  and Paise Two Only</v>
      </c>
      <c r="IE145" s="22">
        <v>2</v>
      </c>
      <c r="IF145" s="22" t="s">
        <v>32</v>
      </c>
      <c r="IG145" s="22" t="s">
        <v>40</v>
      </c>
      <c r="IH145" s="22">
        <v>10</v>
      </c>
      <c r="II145" s="22" t="s">
        <v>35</v>
      </c>
    </row>
    <row r="146" spans="1:243" s="21" customFormat="1" ht="384.75">
      <c r="A146" s="35">
        <f t="shared" si="42"/>
        <v>134</v>
      </c>
      <c r="B146" s="44" t="s">
        <v>188</v>
      </c>
      <c r="C146" s="77" t="s">
        <v>325</v>
      </c>
      <c r="D146" s="63">
        <v>1</v>
      </c>
      <c r="E146" s="15" t="s">
        <v>55</v>
      </c>
      <c r="F146" s="64">
        <v>3166703.31</v>
      </c>
      <c r="G146" s="23"/>
      <c r="H146" s="23"/>
      <c r="I146" s="39" t="s">
        <v>36</v>
      </c>
      <c r="J146" s="17">
        <f t="shared" si="26"/>
        <v>1</v>
      </c>
      <c r="K146" s="18" t="s">
        <v>46</v>
      </c>
      <c r="L146" s="18" t="s">
        <v>6</v>
      </c>
      <c r="M146" s="47"/>
      <c r="N146" s="23"/>
      <c r="O146" s="23"/>
      <c r="P146" s="46"/>
      <c r="Q146" s="23"/>
      <c r="R146" s="23"/>
      <c r="S146" s="46"/>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65">
        <f t="shared" si="43"/>
        <v>3166703.31</v>
      </c>
      <c r="BB146" s="71">
        <f t="shared" si="44"/>
        <v>3166703.31</v>
      </c>
      <c r="BC146" s="44" t="str">
        <f aca="true" t="shared" si="45" ref="BC146:BC153">SpellNumber(L146,BB146)</f>
        <v>INR  Thirty One Lakh Sixty Six Thousand Seven Hundred &amp; Three  and Paise Thirty One Only</v>
      </c>
      <c r="IE146" s="22">
        <v>3</v>
      </c>
      <c r="IF146" s="22" t="s">
        <v>41</v>
      </c>
      <c r="IG146" s="22" t="s">
        <v>42</v>
      </c>
      <c r="IH146" s="22">
        <v>10</v>
      </c>
      <c r="II146" s="22" t="s">
        <v>35</v>
      </c>
    </row>
    <row r="147" spans="1:243" s="21" customFormat="1" ht="57">
      <c r="A147" s="35">
        <f t="shared" si="42"/>
        <v>135</v>
      </c>
      <c r="B147" s="44" t="s">
        <v>175</v>
      </c>
      <c r="C147" s="77" t="s">
        <v>326</v>
      </c>
      <c r="D147" s="63">
        <v>1</v>
      </c>
      <c r="E147" s="15" t="s">
        <v>55</v>
      </c>
      <c r="F147" s="64">
        <v>3166703.31</v>
      </c>
      <c r="G147" s="23"/>
      <c r="H147" s="23"/>
      <c r="I147" s="39" t="s">
        <v>36</v>
      </c>
      <c r="J147" s="17">
        <f t="shared" si="26"/>
        <v>1</v>
      </c>
      <c r="K147" s="18" t="s">
        <v>46</v>
      </c>
      <c r="L147" s="18" t="s">
        <v>6</v>
      </c>
      <c r="M147" s="47"/>
      <c r="N147" s="23"/>
      <c r="O147" s="23"/>
      <c r="P147" s="46"/>
      <c r="Q147" s="23"/>
      <c r="R147" s="23"/>
      <c r="S147" s="46"/>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65">
        <f t="shared" si="43"/>
        <v>3166703.31</v>
      </c>
      <c r="BB147" s="71">
        <f t="shared" si="44"/>
        <v>3166703.31</v>
      </c>
      <c r="BC147" s="44" t="str">
        <f t="shared" si="45"/>
        <v>INR  Thirty One Lakh Sixty Six Thousand Seven Hundred &amp; Three  and Paise Thirty One Only</v>
      </c>
      <c r="IE147" s="22">
        <v>1.01</v>
      </c>
      <c r="IF147" s="22" t="s">
        <v>37</v>
      </c>
      <c r="IG147" s="22" t="s">
        <v>33</v>
      </c>
      <c r="IH147" s="22">
        <v>123.223</v>
      </c>
      <c r="II147" s="22" t="s">
        <v>35</v>
      </c>
    </row>
    <row r="148" spans="1:243" s="21" customFormat="1" ht="57">
      <c r="A148" s="35">
        <f t="shared" si="42"/>
        <v>136</v>
      </c>
      <c r="B148" s="44" t="s">
        <v>176</v>
      </c>
      <c r="C148" s="37"/>
      <c r="D148" s="63">
        <v>1</v>
      </c>
      <c r="E148" s="15" t="s">
        <v>55</v>
      </c>
      <c r="F148" s="64">
        <v>2327658.47</v>
      </c>
      <c r="G148" s="23"/>
      <c r="H148" s="23"/>
      <c r="I148" s="39" t="s">
        <v>36</v>
      </c>
      <c r="J148" s="17">
        <f t="shared" si="26"/>
        <v>1</v>
      </c>
      <c r="K148" s="18" t="s">
        <v>46</v>
      </c>
      <c r="L148" s="18" t="s">
        <v>6</v>
      </c>
      <c r="M148" s="47"/>
      <c r="N148" s="23"/>
      <c r="O148" s="23"/>
      <c r="P148" s="46"/>
      <c r="Q148" s="23"/>
      <c r="R148" s="23"/>
      <c r="S148" s="46"/>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8"/>
      <c r="AV148" s="41"/>
      <c r="AW148" s="41"/>
      <c r="AX148" s="41"/>
      <c r="AY148" s="41"/>
      <c r="AZ148" s="41"/>
      <c r="BA148" s="65">
        <f t="shared" si="43"/>
        <v>2327658.47</v>
      </c>
      <c r="BB148" s="71">
        <f t="shared" si="44"/>
        <v>2327658.47</v>
      </c>
      <c r="BC148" s="44" t="str">
        <f t="shared" si="45"/>
        <v>INR  Twenty Three Lakh Twenty Seven Thousand Six Hundred &amp; Fifty Eight  and Paise Forty Seven Only</v>
      </c>
      <c r="IE148" s="22">
        <v>1.02</v>
      </c>
      <c r="IF148" s="22" t="s">
        <v>38</v>
      </c>
      <c r="IG148" s="22" t="s">
        <v>39</v>
      </c>
      <c r="IH148" s="22">
        <v>213</v>
      </c>
      <c r="II148" s="22" t="s">
        <v>35</v>
      </c>
    </row>
    <row r="149" spans="1:243" s="21" customFormat="1" ht="128.25">
      <c r="A149" s="35">
        <f t="shared" si="42"/>
        <v>137</v>
      </c>
      <c r="B149" s="24" t="s">
        <v>177</v>
      </c>
      <c r="C149" s="37"/>
      <c r="D149" s="63">
        <v>1597</v>
      </c>
      <c r="E149" s="15" t="s">
        <v>57</v>
      </c>
      <c r="F149" s="64">
        <v>7800.93</v>
      </c>
      <c r="G149" s="23"/>
      <c r="H149" s="23"/>
      <c r="I149" s="39" t="s">
        <v>36</v>
      </c>
      <c r="J149" s="17">
        <f t="shared" si="26"/>
        <v>1</v>
      </c>
      <c r="K149" s="18" t="s">
        <v>46</v>
      </c>
      <c r="L149" s="18" t="s">
        <v>6</v>
      </c>
      <c r="M149" s="47"/>
      <c r="N149" s="23"/>
      <c r="O149" s="23"/>
      <c r="P149" s="46"/>
      <c r="Q149" s="23"/>
      <c r="R149" s="23"/>
      <c r="S149" s="46"/>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65">
        <f t="shared" si="43"/>
        <v>12458085.21</v>
      </c>
      <c r="BB149" s="71">
        <f t="shared" si="44"/>
        <v>12458085.21</v>
      </c>
      <c r="BC149" s="44" t="str">
        <f t="shared" si="45"/>
        <v>INR  One Crore Twenty Four Lakh Fifty Eight Thousand  &amp;Eighty Five  and Paise Twenty One Only</v>
      </c>
      <c r="IE149" s="22">
        <v>2</v>
      </c>
      <c r="IF149" s="22" t="s">
        <v>32</v>
      </c>
      <c r="IG149" s="22" t="s">
        <v>40</v>
      </c>
      <c r="IH149" s="22">
        <v>10</v>
      </c>
      <c r="II149" s="22" t="s">
        <v>35</v>
      </c>
    </row>
    <row r="150" spans="1:243" s="21" customFormat="1" ht="28.5">
      <c r="A150" s="35">
        <f t="shared" si="42"/>
        <v>138</v>
      </c>
      <c r="B150" s="24" t="s">
        <v>178</v>
      </c>
      <c r="C150" s="37"/>
      <c r="D150" s="63">
        <v>65</v>
      </c>
      <c r="E150" s="15" t="s">
        <v>57</v>
      </c>
      <c r="F150" s="64">
        <v>6441.58</v>
      </c>
      <c r="G150" s="23"/>
      <c r="H150" s="23"/>
      <c r="I150" s="39" t="s">
        <v>36</v>
      </c>
      <c r="J150" s="17">
        <f t="shared" si="26"/>
        <v>1</v>
      </c>
      <c r="K150" s="18" t="s">
        <v>46</v>
      </c>
      <c r="L150" s="18" t="s">
        <v>6</v>
      </c>
      <c r="M150" s="47"/>
      <c r="N150" s="23"/>
      <c r="O150" s="23"/>
      <c r="P150" s="46"/>
      <c r="Q150" s="23"/>
      <c r="R150" s="23"/>
      <c r="S150" s="46"/>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65">
        <f t="shared" si="43"/>
        <v>418702.7</v>
      </c>
      <c r="BB150" s="71">
        <f t="shared" si="44"/>
        <v>418702.7</v>
      </c>
      <c r="BC150" s="44" t="str">
        <f t="shared" si="45"/>
        <v>INR  Four Lakh Eighteen Thousand Seven Hundred &amp; Two  and Paise Seventy Only</v>
      </c>
      <c r="IE150" s="22">
        <v>3</v>
      </c>
      <c r="IF150" s="22" t="s">
        <v>41</v>
      </c>
      <c r="IG150" s="22" t="s">
        <v>42</v>
      </c>
      <c r="IH150" s="22">
        <v>10</v>
      </c>
      <c r="II150" s="22" t="s">
        <v>35</v>
      </c>
    </row>
    <row r="151" spans="1:243" s="21" customFormat="1" ht="28.5">
      <c r="A151" s="35">
        <f t="shared" si="42"/>
        <v>139</v>
      </c>
      <c r="B151" s="44" t="s">
        <v>122</v>
      </c>
      <c r="C151" s="37"/>
      <c r="D151" s="63">
        <v>850</v>
      </c>
      <c r="E151" s="15" t="s">
        <v>57</v>
      </c>
      <c r="F151" s="64">
        <v>4719.74</v>
      </c>
      <c r="G151" s="23"/>
      <c r="H151" s="23"/>
      <c r="I151" s="39" t="s">
        <v>36</v>
      </c>
      <c r="J151" s="17">
        <f t="shared" si="26"/>
        <v>1</v>
      </c>
      <c r="K151" s="18" t="s">
        <v>46</v>
      </c>
      <c r="L151" s="18" t="s">
        <v>6</v>
      </c>
      <c r="M151" s="47"/>
      <c r="N151" s="23"/>
      <c r="O151" s="23"/>
      <c r="P151" s="46"/>
      <c r="Q151" s="23"/>
      <c r="R151" s="23"/>
      <c r="S151" s="46"/>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65">
        <f t="shared" si="43"/>
        <v>4011779</v>
      </c>
      <c r="BB151" s="71">
        <f t="shared" si="44"/>
        <v>4011779</v>
      </c>
      <c r="BC151" s="44" t="str">
        <f t="shared" si="45"/>
        <v>INR  Forty Lakh Eleven Thousand Seven Hundred &amp; Seventy Nine  Only</v>
      </c>
      <c r="IE151" s="22">
        <v>1.01</v>
      </c>
      <c r="IF151" s="22" t="s">
        <v>37</v>
      </c>
      <c r="IG151" s="22" t="s">
        <v>33</v>
      </c>
      <c r="IH151" s="22">
        <v>123.223</v>
      </c>
      <c r="II151" s="22" t="s">
        <v>35</v>
      </c>
    </row>
    <row r="152" spans="1:243" s="21" customFormat="1" ht="28.5">
      <c r="A152" s="35">
        <f t="shared" si="42"/>
        <v>140</v>
      </c>
      <c r="B152" s="44" t="s">
        <v>121</v>
      </c>
      <c r="C152" s="37"/>
      <c r="D152" s="63">
        <v>150</v>
      </c>
      <c r="E152" s="15" t="s">
        <v>57</v>
      </c>
      <c r="F152" s="64">
        <v>3541.63</v>
      </c>
      <c r="G152" s="23"/>
      <c r="H152" s="23"/>
      <c r="I152" s="39" t="s">
        <v>36</v>
      </c>
      <c r="J152" s="17">
        <f aca="true" t="shared" si="46" ref="J152:J159">IF(I152="Less(-)",-1,1)</f>
        <v>1</v>
      </c>
      <c r="K152" s="18" t="s">
        <v>46</v>
      </c>
      <c r="L152" s="18" t="s">
        <v>6</v>
      </c>
      <c r="M152" s="47"/>
      <c r="N152" s="23"/>
      <c r="O152" s="23"/>
      <c r="P152" s="46"/>
      <c r="Q152" s="23"/>
      <c r="R152" s="23"/>
      <c r="S152" s="46"/>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65">
        <f t="shared" si="43"/>
        <v>531244.5</v>
      </c>
      <c r="BB152" s="71">
        <f t="shared" si="44"/>
        <v>531244.5</v>
      </c>
      <c r="BC152" s="44" t="str">
        <f t="shared" si="45"/>
        <v>INR  Five Lakh Thirty One Thousand Two Hundred &amp; Forty Four  and Paise Fifty Only</v>
      </c>
      <c r="IE152" s="22">
        <v>1.02</v>
      </c>
      <c r="IF152" s="22" t="s">
        <v>38</v>
      </c>
      <c r="IG152" s="22" t="s">
        <v>39</v>
      </c>
      <c r="IH152" s="22">
        <v>213</v>
      </c>
      <c r="II152" s="22" t="s">
        <v>35</v>
      </c>
    </row>
    <row r="153" spans="1:243" s="21" customFormat="1" ht="99.75">
      <c r="A153" s="35">
        <f t="shared" si="42"/>
        <v>141</v>
      </c>
      <c r="B153" s="24" t="s">
        <v>179</v>
      </c>
      <c r="C153" s="37"/>
      <c r="D153" s="63">
        <v>10</v>
      </c>
      <c r="E153" s="15" t="s">
        <v>56</v>
      </c>
      <c r="F153" s="64">
        <v>15990.8</v>
      </c>
      <c r="G153" s="23"/>
      <c r="H153" s="23"/>
      <c r="I153" s="39" t="s">
        <v>36</v>
      </c>
      <c r="J153" s="17">
        <f t="shared" si="46"/>
        <v>1</v>
      </c>
      <c r="K153" s="18" t="s">
        <v>46</v>
      </c>
      <c r="L153" s="18" t="s">
        <v>6</v>
      </c>
      <c r="M153" s="47"/>
      <c r="N153" s="23"/>
      <c r="O153" s="23"/>
      <c r="P153" s="46"/>
      <c r="Q153" s="23"/>
      <c r="R153" s="23"/>
      <c r="S153" s="46"/>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65">
        <f t="shared" si="43"/>
        <v>159908</v>
      </c>
      <c r="BB153" s="71">
        <f t="shared" si="44"/>
        <v>159908</v>
      </c>
      <c r="BC153" s="44" t="str">
        <f t="shared" si="45"/>
        <v>INR  One Lakh Fifty Nine Thousand Nine Hundred &amp; Eight  Only</v>
      </c>
      <c r="IE153" s="22">
        <v>2</v>
      </c>
      <c r="IF153" s="22" t="s">
        <v>32</v>
      </c>
      <c r="IG153" s="22" t="s">
        <v>40</v>
      </c>
      <c r="IH153" s="22">
        <v>10</v>
      </c>
      <c r="II153" s="22" t="s">
        <v>35</v>
      </c>
    </row>
    <row r="154" spans="1:243" s="21" customFormat="1" ht="28.5">
      <c r="A154" s="35">
        <f t="shared" si="42"/>
        <v>142</v>
      </c>
      <c r="B154" s="44" t="s">
        <v>178</v>
      </c>
      <c r="C154" s="37"/>
      <c r="D154" s="63">
        <v>4</v>
      </c>
      <c r="E154" s="15" t="s">
        <v>56</v>
      </c>
      <c r="F154" s="64">
        <v>12102.55</v>
      </c>
      <c r="G154" s="23"/>
      <c r="H154" s="16"/>
      <c r="I154" s="39" t="s">
        <v>36</v>
      </c>
      <c r="J154" s="17">
        <f t="shared" si="46"/>
        <v>1</v>
      </c>
      <c r="K154" s="18" t="s">
        <v>46</v>
      </c>
      <c r="L154" s="18" t="s">
        <v>6</v>
      </c>
      <c r="M154" s="45"/>
      <c r="N154" s="23"/>
      <c r="O154" s="23"/>
      <c r="P154" s="46"/>
      <c r="Q154" s="23"/>
      <c r="R154" s="23"/>
      <c r="S154" s="46"/>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65">
        <f aca="true" t="shared" si="47" ref="BA154:BA159">total_amount_ba($B$2,$D$2,D154,F154,J154,K154,M154)</f>
        <v>48410.2</v>
      </c>
      <c r="BB154" s="71">
        <f aca="true" t="shared" si="48" ref="BB154:BB159">BA154+SUM(N154:AZ154)</f>
        <v>48410.2</v>
      </c>
      <c r="BC154" s="44" t="str">
        <f aca="true" t="shared" si="49" ref="BC154:BC159">SpellNumber(L154,BB154)</f>
        <v>INR  Forty Eight Thousand Four Hundred &amp; Ten  and Paise Twenty Only</v>
      </c>
      <c r="IE154" s="22">
        <v>1.01</v>
      </c>
      <c r="IF154" s="22" t="s">
        <v>37</v>
      </c>
      <c r="IG154" s="22" t="s">
        <v>33</v>
      </c>
      <c r="IH154" s="22">
        <v>123.223</v>
      </c>
      <c r="II154" s="22" t="s">
        <v>35</v>
      </c>
    </row>
    <row r="155" spans="1:243" s="21" customFormat="1" ht="28.5">
      <c r="A155" s="35">
        <f t="shared" si="42"/>
        <v>143</v>
      </c>
      <c r="B155" s="44" t="s">
        <v>122</v>
      </c>
      <c r="C155" s="37"/>
      <c r="D155" s="63">
        <v>20</v>
      </c>
      <c r="E155" s="15" t="s">
        <v>56</v>
      </c>
      <c r="F155" s="64">
        <v>7079.37</v>
      </c>
      <c r="G155" s="23"/>
      <c r="H155" s="23"/>
      <c r="I155" s="39" t="s">
        <v>36</v>
      </c>
      <c r="J155" s="17">
        <f t="shared" si="46"/>
        <v>1</v>
      </c>
      <c r="K155" s="18" t="s">
        <v>46</v>
      </c>
      <c r="L155" s="18" t="s">
        <v>6</v>
      </c>
      <c r="M155" s="47"/>
      <c r="N155" s="23"/>
      <c r="O155" s="23"/>
      <c r="P155" s="46"/>
      <c r="Q155" s="23"/>
      <c r="R155" s="23"/>
      <c r="S155" s="46"/>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65">
        <f t="shared" si="47"/>
        <v>141587.4</v>
      </c>
      <c r="BB155" s="71">
        <f t="shared" si="48"/>
        <v>141587.4</v>
      </c>
      <c r="BC155" s="44" t="str">
        <f t="shared" si="49"/>
        <v>INR  One Lakh Forty One Thousand Five Hundred &amp; Eighty Seven  and Paise Forty Only</v>
      </c>
      <c r="IE155" s="22">
        <v>1.02</v>
      </c>
      <c r="IF155" s="22" t="s">
        <v>38</v>
      </c>
      <c r="IG155" s="22" t="s">
        <v>39</v>
      </c>
      <c r="IH155" s="22">
        <v>213</v>
      </c>
      <c r="II155" s="22" t="s">
        <v>35</v>
      </c>
    </row>
    <row r="156" spans="1:243" s="21" customFormat="1" ht="28.5">
      <c r="A156" s="35">
        <f t="shared" si="42"/>
        <v>144</v>
      </c>
      <c r="B156" s="44" t="s">
        <v>121</v>
      </c>
      <c r="C156" s="37"/>
      <c r="D156" s="63">
        <v>5</v>
      </c>
      <c r="E156" s="15" t="s">
        <v>56</v>
      </c>
      <c r="F156" s="64">
        <v>4184.03</v>
      </c>
      <c r="G156" s="23"/>
      <c r="H156" s="23"/>
      <c r="I156" s="39" t="s">
        <v>36</v>
      </c>
      <c r="J156" s="17">
        <f t="shared" si="46"/>
        <v>1</v>
      </c>
      <c r="K156" s="18" t="s">
        <v>46</v>
      </c>
      <c r="L156" s="18" t="s">
        <v>6</v>
      </c>
      <c r="M156" s="47"/>
      <c r="N156" s="23"/>
      <c r="O156" s="23"/>
      <c r="P156" s="46"/>
      <c r="Q156" s="23"/>
      <c r="R156" s="23"/>
      <c r="S156" s="46"/>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65">
        <f t="shared" si="47"/>
        <v>20920.15</v>
      </c>
      <c r="BB156" s="71">
        <f t="shared" si="48"/>
        <v>20920.15</v>
      </c>
      <c r="BC156" s="44" t="str">
        <f t="shared" si="49"/>
        <v>INR  Twenty Thousand Nine Hundred &amp; Twenty  and Paise Fifteen Only</v>
      </c>
      <c r="IE156" s="22">
        <v>2</v>
      </c>
      <c r="IF156" s="22" t="s">
        <v>32</v>
      </c>
      <c r="IG156" s="22" t="s">
        <v>40</v>
      </c>
      <c r="IH156" s="22">
        <v>10</v>
      </c>
      <c r="II156" s="22" t="s">
        <v>35</v>
      </c>
    </row>
    <row r="157" spans="1:243" s="21" customFormat="1" ht="28.5">
      <c r="A157" s="35">
        <v>148</v>
      </c>
      <c r="B157" s="44" t="s">
        <v>180</v>
      </c>
      <c r="C157" s="37"/>
      <c r="D157" s="63">
        <v>11</v>
      </c>
      <c r="E157" s="15" t="s">
        <v>60</v>
      </c>
      <c r="F157" s="64">
        <v>136350</v>
      </c>
      <c r="G157" s="23"/>
      <c r="H157" s="23"/>
      <c r="I157" s="39" t="s">
        <v>36</v>
      </c>
      <c r="J157" s="17">
        <f>IF(I157="Less(-)",-1,1)</f>
        <v>1</v>
      </c>
      <c r="K157" s="18" t="s">
        <v>46</v>
      </c>
      <c r="L157" s="18" t="s">
        <v>6</v>
      </c>
      <c r="M157" s="47"/>
      <c r="N157" s="23"/>
      <c r="O157" s="23"/>
      <c r="P157" s="46"/>
      <c r="Q157" s="23"/>
      <c r="R157" s="23"/>
      <c r="S157" s="46"/>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65">
        <f t="shared" si="47"/>
        <v>1499850</v>
      </c>
      <c r="BB157" s="71">
        <f t="shared" si="48"/>
        <v>1499850</v>
      </c>
      <c r="BC157" s="44" t="str">
        <f t="shared" si="49"/>
        <v>INR  Fourteen Lakh Ninety Nine Thousand Eight Hundred &amp; Fifty  Only</v>
      </c>
      <c r="IE157" s="22">
        <v>3</v>
      </c>
      <c r="IF157" s="22" t="s">
        <v>41</v>
      </c>
      <c r="IG157" s="22" t="s">
        <v>42</v>
      </c>
      <c r="IH157" s="22">
        <v>10</v>
      </c>
      <c r="II157" s="22" t="s">
        <v>35</v>
      </c>
    </row>
    <row r="158" spans="1:243" s="21" customFormat="1" ht="128.25">
      <c r="A158" s="35">
        <v>149</v>
      </c>
      <c r="B158" s="44" t="s">
        <v>181</v>
      </c>
      <c r="C158" s="37"/>
      <c r="D158" s="63">
        <v>1</v>
      </c>
      <c r="E158" s="15" t="s">
        <v>60</v>
      </c>
      <c r="F158" s="64">
        <v>682477.2</v>
      </c>
      <c r="G158" s="23"/>
      <c r="H158" s="23"/>
      <c r="I158" s="39" t="s">
        <v>36</v>
      </c>
      <c r="J158" s="17">
        <f t="shared" si="46"/>
        <v>1</v>
      </c>
      <c r="K158" s="18" t="s">
        <v>46</v>
      </c>
      <c r="L158" s="18" t="s">
        <v>6</v>
      </c>
      <c r="M158" s="47"/>
      <c r="N158" s="23"/>
      <c r="O158" s="23"/>
      <c r="P158" s="46"/>
      <c r="Q158" s="23"/>
      <c r="R158" s="23"/>
      <c r="S158" s="46"/>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65">
        <f t="shared" si="47"/>
        <v>682477.2</v>
      </c>
      <c r="BB158" s="71">
        <f t="shared" si="48"/>
        <v>682477.2</v>
      </c>
      <c r="BC158" s="44" t="str">
        <f t="shared" si="49"/>
        <v>INR  Six Lakh Eighty Two Thousand Four Hundred &amp; Seventy Seven  and Paise Twenty Only</v>
      </c>
      <c r="IE158" s="22">
        <v>3</v>
      </c>
      <c r="IF158" s="22" t="s">
        <v>41</v>
      </c>
      <c r="IG158" s="22" t="s">
        <v>42</v>
      </c>
      <c r="IH158" s="22">
        <v>10</v>
      </c>
      <c r="II158" s="22" t="s">
        <v>35</v>
      </c>
    </row>
    <row r="159" spans="1:243" s="21" customFormat="1" ht="28.5">
      <c r="A159" s="35">
        <f t="shared" si="42"/>
        <v>150</v>
      </c>
      <c r="B159" s="44" t="s">
        <v>182</v>
      </c>
      <c r="C159" s="37"/>
      <c r="D159" s="63">
        <v>1</v>
      </c>
      <c r="E159" s="15" t="s">
        <v>60</v>
      </c>
      <c r="F159" s="64">
        <v>682477.2</v>
      </c>
      <c r="G159" s="23"/>
      <c r="H159" s="23"/>
      <c r="I159" s="39" t="s">
        <v>36</v>
      </c>
      <c r="J159" s="17">
        <f t="shared" si="46"/>
        <v>1</v>
      </c>
      <c r="K159" s="18" t="s">
        <v>46</v>
      </c>
      <c r="L159" s="18" t="s">
        <v>6</v>
      </c>
      <c r="M159" s="47"/>
      <c r="N159" s="23"/>
      <c r="O159" s="23"/>
      <c r="P159" s="46"/>
      <c r="Q159" s="23"/>
      <c r="R159" s="23"/>
      <c r="S159" s="46"/>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65">
        <f t="shared" si="47"/>
        <v>682477.2</v>
      </c>
      <c r="BB159" s="71">
        <f t="shared" si="48"/>
        <v>682477.2</v>
      </c>
      <c r="BC159" s="44" t="str">
        <f t="shared" si="49"/>
        <v>INR  Six Lakh Eighty Two Thousand Four Hundred &amp; Seventy Seven  and Paise Twenty Only</v>
      </c>
      <c r="IE159" s="22">
        <v>1.01</v>
      </c>
      <c r="IF159" s="22" t="s">
        <v>37</v>
      </c>
      <c r="IG159" s="22" t="s">
        <v>33</v>
      </c>
      <c r="IH159" s="22">
        <v>123.223</v>
      </c>
      <c r="II159" s="22" t="s">
        <v>35</v>
      </c>
    </row>
    <row r="160" spans="1:243" s="21" customFormat="1" ht="34.5" customHeight="1">
      <c r="A160" s="49" t="s">
        <v>44</v>
      </c>
      <c r="B160" s="50"/>
      <c r="C160" s="51"/>
      <c r="D160" s="52"/>
      <c r="E160" s="52"/>
      <c r="F160" s="52"/>
      <c r="G160" s="52"/>
      <c r="H160" s="53"/>
      <c r="I160" s="53"/>
      <c r="J160" s="53"/>
      <c r="K160" s="53"/>
      <c r="L160" s="54"/>
      <c r="BA160" s="66">
        <f>SUM(BA13:BA159)</f>
        <v>170244378.88</v>
      </c>
      <c r="BB160" s="70">
        <f>SUM(BB13:BB159)</f>
        <v>170244378.88</v>
      </c>
      <c r="BC160" s="44" t="str">
        <f>SpellNumber($E$2,BB160)</f>
        <v>INR  Seventeen Crore Two Lakh Forty Four Thousand Three Hundred &amp; Seventy Eight  and Paise Eighty Eight Only</v>
      </c>
      <c r="IE160" s="22">
        <v>4</v>
      </c>
      <c r="IF160" s="22" t="s">
        <v>38</v>
      </c>
      <c r="IG160" s="22" t="s">
        <v>43</v>
      </c>
      <c r="IH160" s="22">
        <v>10</v>
      </c>
      <c r="II160" s="22" t="s">
        <v>35</v>
      </c>
    </row>
    <row r="161" spans="1:243" s="27" customFormat="1" ht="33.75" customHeight="1">
      <c r="A161" s="50" t="s">
        <v>49</v>
      </c>
      <c r="B161" s="55"/>
      <c r="C161" s="25"/>
      <c r="D161" s="56"/>
      <c r="E161" s="57" t="s">
        <v>52</v>
      </c>
      <c r="F161" s="68"/>
      <c r="G161" s="58"/>
      <c r="H161" s="26"/>
      <c r="I161" s="26"/>
      <c r="J161" s="26"/>
      <c r="K161" s="59"/>
      <c r="L161" s="60"/>
      <c r="M161" s="61"/>
      <c r="O161" s="21"/>
      <c r="P161" s="21"/>
      <c r="Q161" s="21"/>
      <c r="R161" s="21"/>
      <c r="S161" s="21"/>
      <c r="BA161" s="67">
        <f>IF(ISBLANK(F161),0,IF(E161="Excess (+)",ROUND(BA160+(BA160*F161),2),IF(E161="Less (-)",ROUND(BA160+(BA160*F161*(-1)),2),IF(E161="At Par",BA160,0))))</f>
        <v>0</v>
      </c>
      <c r="BB161" s="69">
        <f>ROUND(BA161,0)</f>
        <v>0</v>
      </c>
      <c r="BC161" s="44" t="str">
        <f>SpellNumber($E$2,BA161)</f>
        <v>INR Zero Only</v>
      </c>
      <c r="IE161" s="28"/>
      <c r="IF161" s="28"/>
      <c r="IG161" s="28"/>
      <c r="IH161" s="28"/>
      <c r="II161" s="28"/>
    </row>
    <row r="162" spans="1:243" s="27" customFormat="1" ht="41.25" customHeight="1">
      <c r="A162" s="49" t="s">
        <v>48</v>
      </c>
      <c r="B162" s="49"/>
      <c r="C162" s="81" t="str">
        <f>SpellNumber($E$2,BA161)</f>
        <v>INR Zero Only</v>
      </c>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3"/>
      <c r="IE162" s="28"/>
      <c r="IF162" s="28"/>
      <c r="IG162" s="28"/>
      <c r="IH162" s="28"/>
      <c r="II162" s="28"/>
    </row>
    <row r="163" spans="3:243" s="12" customFormat="1" ht="15">
      <c r="C163" s="29"/>
      <c r="D163" s="29"/>
      <c r="E163" s="29"/>
      <c r="F163" s="29"/>
      <c r="G163" s="29"/>
      <c r="H163" s="29"/>
      <c r="I163" s="29"/>
      <c r="J163" s="29"/>
      <c r="K163" s="29"/>
      <c r="L163" s="29"/>
      <c r="M163" s="29"/>
      <c r="O163" s="29"/>
      <c r="BA163" s="29"/>
      <c r="BC163" s="29"/>
      <c r="IE163" s="13"/>
      <c r="IF163" s="13"/>
      <c r="IG163" s="13"/>
      <c r="IH163" s="13"/>
      <c r="II163" s="13"/>
    </row>
  </sheetData>
  <sheetProtection password="E491" sheet="1" selectLockedCells="1"/>
  <mergeCells count="8">
    <mergeCell ref="A9:BC9"/>
    <mergeCell ref="C162:BC162"/>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1">
      <formula1>IF(E161="Select",-1,IF(E161="At Par",0,0))</formula1>
      <formula2>IF(E161="Select",-1,IF(E161="At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1">
      <formula1>0</formula1>
      <formula2>IF(E161&lt;&gt;"Select",99.9,0)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Item Description" prompt="Please enter Item Description in text" sqref="B19:B24 B85:B90 B74:B79 B63:B68 B52:B57 B41:B46 B30:B35 B96:B101 B107:B111 B148:B153 B137:B142 B117:B122 B128:B13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1">
      <formula1>0</formula1>
      <formula2>99.9</formula2>
    </dataValidation>
    <dataValidation type="list" allowBlank="1" showInputMessage="1" showErrorMessage="1" sqref="C2">
      <formula1>"Normal, SingleWindow, Alternate"</formula1>
    </dataValidation>
    <dataValidation type="list" allowBlank="1" showInputMessage="1" showErrorMessage="1" sqref="E161">
      <formula1>"Select, Excess (+), Less (-)"</formula1>
    </dataValidation>
    <dataValidation type="list" allowBlank="1" showInputMessage="1" showErrorMessage="1" sqref="L157 L15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9">
      <formula1>"INR"</formula1>
    </dataValidation>
    <dataValidation type="decimal" allowBlank="1" showInputMessage="1" showErrorMessage="1" promptTitle="Quantity" prompt="Please enter the Quantity for this item. " errorTitle="Invalid Entry" error="Only Numeric Values are allowed. " sqref="F13:F159 D13:D159">
      <formula1>0</formula1>
      <formula2>999999999999999</formula2>
    </dataValidation>
    <dataValidation allowBlank="1" showInputMessage="1" showErrorMessage="1" promptTitle="Units" prompt="Please enter Units in text" sqref="E13:E159"/>
    <dataValidation type="decimal" allowBlank="1" showInputMessage="1" showErrorMessage="1" promptTitle="Rate Entry" prompt="Please enter the Basic Price in Rupees for this item. " errorTitle="Invaid Entry" error="Only Numeric Values are allowed. " sqref="G13:H15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9">
      <formula1>0</formula1>
      <formula2>999999999999999</formula2>
    </dataValidation>
    <dataValidation allowBlank="1" showInputMessage="1" showErrorMessage="1" promptTitle="Itemcode/Make" prompt="Please enter text" sqref="C13:C159"/>
    <dataValidation type="decimal" allowBlank="1" showInputMessage="1" showErrorMessage="1" errorTitle="Invalid Entry" error="Only Numeric Values are allowed. " sqref="A13:A159">
      <formula1>0</formula1>
      <formula2>999999999999999</formula2>
    </dataValidation>
    <dataValidation type="list" showInputMessage="1" showErrorMessage="1" sqref="I13:I159">
      <formula1>"Excess(+), Less(-)"</formula1>
    </dataValidation>
    <dataValidation allowBlank="1" showInputMessage="1" showErrorMessage="1" promptTitle="Addition / Deduction" prompt="Please Choose the correct One" sqref="J13:J159"/>
    <dataValidation type="list" allowBlank="1" showInputMessage="1" showErrorMessage="1" sqref="K13:K159">
      <formula1>"Partial Conversion, Full Conversion"</formula1>
    </dataValidation>
  </dataValidations>
  <printOptions/>
  <pageMargins left="0.7" right="0.7" top="0.75" bottom="0.75" header="0.3" footer="0.3"/>
  <pageSetup fitToHeight="0" fitToWidth="1" horizontalDpi="600" verticalDpi="6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 ELECTRICL MANOJ.</cp:lastModifiedBy>
  <cp:lastPrinted>2018-05-14T17:09:20Z</cp:lastPrinted>
  <dcterms:created xsi:type="dcterms:W3CDTF">2009-01-30T06:42:42Z</dcterms:created>
  <dcterms:modified xsi:type="dcterms:W3CDTF">2018-07-04T04:11:57Z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W5quP5svTesbJfAhrh3oylmxaAk=</vt:lpwstr>
  </property>
</Properties>
</file>