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6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<sst xmlns="http://schemas.openxmlformats.org/spreadsheetml/2006/main" count="156" uniqueCount="74">
  <si>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</si>
  <si>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</si>
  <si>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</si>
  <si>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</si>
  <si>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</si>
  <si>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</si>
  <si>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</si>
  <si>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</si>
  <si>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</si>
  <si>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</si>
  <si>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</si>
  <si>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</si>
  <si>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</si>
  <si>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</si>
  <si>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</si>
  <si>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</si>
  <si>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</si>
  <si>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</si>
  <si>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</si>
  <si>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</si>
  <si>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</si>
  <si>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</si>
  <si>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</si>
  <si>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</si>
  <si>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</si>
  <si>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</si>
  <si>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</si>
  <si>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</si>
  <si>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</si>
  <si>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</si>
  <si>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</si>
  <si>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</si>
  <si>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</si>
  <si>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</si>
  <si>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</si>
  <si>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</si>
  <si>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</si>
  <si>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</si>
  <si>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</si>
  <si>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</si>
  <si>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</si>
  <si>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</si>
  <si>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</si>
  <si>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</si>
  <si>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</si>
  <si>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</si>
  <si>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</si>
  <si>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</si>
  <si>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</si>
  <si>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</si>
  <si>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item5</t>
  </si>
  <si>
    <t>Total in Figures</t>
  </si>
  <si>
    <t>Percentage</t>
  </si>
  <si>
    <t>Full Conversion</t>
  </si>
  <si>
    <t>Quoted Rate in Words</t>
  </si>
  <si>
    <t>Quoted Rate in Figures</t>
  </si>
  <si>
    <t>IOCL</t>
  </si>
  <si>
    <t>Select, At Par, Excess (+), Less (-)</t>
  </si>
  <si>
    <t>Name of the Bidder/ Bidding Firm / Company :</t>
  </si>
  <si>
    <r>
      <t xml:space="preserve">Estimated Rate in
</t>
    </r>
    <r>
      <rPr>
        <b/>
        <sz val="11"/>
        <color indexed="10"/>
        <rFont val="Arial"/>
        <family val="2"/>
      </rPr>
      <t>Rs.      P</t>
    </r>
  </si>
  <si>
    <t>Select</t>
  </si>
  <si>
    <t xml:space="preserve">Setting up of Solar farm of 5 MW AC capacity with ILR 1.3 and DC Capacity 6.5MW under Design, Procurement, Installation, Testing &amp; Commissioning including all software, harware, third party/NISE/SECI/MNRE fee as per the technical specifications to the satisfaction of the Engineer incharge including all scope of Civil, Foundations, Electrical works, Plumbing, HVAC, ELV and IBMS work for Solar Farm in line of latest standards for India at the time of Execution. Scope of the bidder will be up to providing 415V Stable AC at 50Hz by means of Main LT Panel to Transformers (excluding connectivity between main solar LT panel &amp; Transformer) of the Provided sub-station adjoining. All the equipments &amp; the complete system shall be on SCADA &amp; shall be able to connect the mian SCADA of the Campus on IEC 61850. NIT &amp; Reference SLD to be reviwed with this item. The Scope shall be including operation and Maintenance of the farm to meet the minimum generation requirement as per the NIT inclusive of all materials and spare parts, which are to be provided by the bidder free of cost, inclusive of all integrator's resources such as trained manpower and operational personnels for all services including routine maintenance, preventive maintenance, breakdown maintenance, software/firmware upgrade, repair, protection and replacement of defective or damaged or worn-out items. SCADA communicable Weather monitoring transducers, minimum Wind speed, temp, humidity, rainfall etc with connection wires/cables, software’s, hardware’s all as per the standard practise. The ste-up Transformers and HT Panels will be provided by the client. </t>
  </si>
  <si>
    <t>Job</t>
  </si>
  <si>
    <t>Operation &amp; Comprehensive Maintenance of all the Solar Plant installed under the scope this NIT inclusive of all materials and spare parts, inclusive of all integrator's resources such as trained manpower and operational personnels for all services including routine maintenance, preventive maintenance, breakdown maintenance, software/firmware upgrade, repair, protection and replacement of defective or damaged or Burn-out items,
1st Year confirming to NIT &amp; SLA. The onsite support provisson is kept for the strenthening the performance and gurranty /warranty period</t>
  </si>
  <si>
    <t>Operation &amp; Comprehensive Maintenance of all the Solar Plant installed under the scope this NIT inclusive of all materials and spare parts, inclusive of all integrator's resources such as trained manpower and operational personnels for all services including routine maintenance, preventive maintenance, breakdown maintenance, software/firmware upgrade, repair, protection and replacement of defective or damaged or Burn-out items,
2nd Year confirming to NIT &amp; SLA. The onsite support provisson is kept for the strenthening the performance and gurranty /warranty period</t>
  </si>
  <si>
    <t>Year Job</t>
  </si>
  <si>
    <t>Operation &amp; Comprehensive Maintenance of all the Solar Plant installed under the scope this NIT inclusive of all materials and spare parts, inclusive of all integrator's resources such as trained manpower and operational personnels for all services including routine maintenance, preventive maintenance, breakdown maintenance, software/firmware upgrade, repair, protection and replacement of defective or damaged or Burn-out items,
3rd Year confirming to NIT &amp; SLA. The onsite support provisson is kept for the strenthening the performance and gurranty /warranty period</t>
  </si>
  <si>
    <t>Operation &amp; Comprehensive Maintenance of all the Solar Plant installed under the scope this NIT inclusive of all materials and spare parts, inclusive of all integrator's resources such as trained manpower and operational personnels for all services including routine maintenance, preventive maintenance, breakdown maintenance, software/firmware upgrade, repair, protection and replacement of defective or damaged or Burn-out items,
4th Year confirming to NIT &amp; SLA. The onsite support provisson is kept for the strenthening the performance and gurranty /warranty period</t>
  </si>
  <si>
    <t>Operation &amp; Comprehensive Maintenance of all the Solar Plant installed under the scope this NIT inclusive of all materials and spare parts, inclusive of all integrator's resources such as trained manpower and operational personnels for all services including routine maintenance, preventive maintenance, breakdown maintenance, software/firmware upgrade, repair, protection and replacement of defective or damaged or Burn-out items. 
5th Year confirming to NIT &amp; SLA. The onsite support provisson is kept for the strenthening the performance and gurranty /warranty period</t>
  </si>
  <si>
    <t>OnGrid Solar job under EPC MODE AT RAJGIR</t>
  </si>
  <si>
    <r>
      <t xml:space="preserve">TOTAL AMOUNT  WithTaxes in
</t>
    </r>
    <r>
      <rPr>
        <b/>
        <sz val="11"/>
        <color indexed="10"/>
        <rFont val="Arial"/>
        <family val="2"/>
      </rPr>
      <t>Rs.      P</t>
    </r>
  </si>
  <si>
    <t>Tender Inviting Authority: REGISTRAR OF NALANDA UNIVERSITY RAJGIR</t>
  </si>
  <si>
    <t>Name of Work: AS PER NIT</t>
  </si>
  <si>
    <t>Contract No:  AS PER NIT</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</si>
</sst>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9">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4"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7"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69"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74" fontId="3" fillId="0" borderId="11" xfId="59" applyNumberFormat="1" applyFont="1" applyFill="1" applyBorder="1" applyAlignment="1">
      <alignment vertical="top"/>
      <protection/>
    </xf>
    <xf numFmtId="2"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1" fillId="0" borderId="11" xfId="59" applyNumberFormat="1" applyFont="1" applyFill="1" applyBorder="1" applyAlignment="1">
      <alignment vertical="top"/>
      <protection/>
    </xf>
    <xf numFmtId="10" fontId="72"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7" fillId="0" borderId="10" xfId="59" applyNumberFormat="1" applyFont="1" applyFill="1" applyBorder="1" applyAlignment="1">
      <alignment horizontal="center" vertical="top" wrapText="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45" fillId="0" borderId="11" xfId="59" applyNumberFormat="1" applyFont="1" applyFill="1" applyBorder="1" applyAlignment="1">
      <alignment vertical="top" wrapText="1"/>
      <protection/>
    </xf>
    <xf numFmtId="171" fontId="3" fillId="0" borderId="11" xfId="42" applyFont="1" applyFill="1" applyBorder="1" applyAlignment="1">
      <alignment horizontal="center" vertical="center"/>
    </xf>
    <xf numFmtId="173" fontId="3" fillId="0" borderId="11" xfId="59" applyNumberFormat="1" applyFont="1" applyFill="1" applyBorder="1" applyAlignment="1">
      <alignment horizontal="center" vertical="top"/>
      <protection/>
    </xf>
    <xf numFmtId="2" fontId="3" fillId="0" borderId="11" xfId="59" applyNumberFormat="1" applyFont="1" applyFill="1" applyBorder="1" applyAlignment="1">
      <alignment horizontal="center" vertical="top"/>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23"/>
  <sheetViews>
    <sheetView showGridLines="0" zoomScale="75" zoomScaleNormal="75" zoomScalePageLayoutView="0" workbookViewId="0" topLeftCell="A1">
      <selection activeCell="A7" sqref="A7:BC7"/>
    </sheetView>
  </sheetViews>
  <sheetFormatPr defaultColWidth="9.140625" defaultRowHeight="15"/>
  <cols>
    <col min="1" max="1" width="14.8515625" style="28" customWidth="1"/>
    <col min="2" max="2" width="44.57421875" style="28" customWidth="1"/>
    <col min="3" max="3" width="23.42187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61"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78" t="str">
        <f>B2&amp;" BoQ"</f>
        <v>Percentage BoQ</v>
      </c>
      <c r="B1" s="78"/>
      <c r="C1" s="78"/>
      <c r="D1" s="78"/>
      <c r="E1" s="78"/>
      <c r="F1" s="78"/>
      <c r="G1" s="78"/>
      <c r="H1" s="78"/>
      <c r="I1" s="78"/>
      <c r="J1" s="78"/>
      <c r="K1" s="78"/>
      <c r="L1" s="78"/>
      <c r="O1" s="2"/>
      <c r="P1" s="2"/>
      <c r="Q1" s="3"/>
      <c r="IE1" s="3"/>
      <c r="IF1" s="3"/>
      <c r="IG1" s="3"/>
      <c r="IH1" s="3"/>
      <c r="II1" s="3"/>
    </row>
    <row r="2" spans="1:17" s="1" customFormat="1" ht="25.5" customHeight="1" hidden="1">
      <c r="A2" s="30" t="s">
        <v>3</v>
      </c>
      <c r="B2" s="30" t="s">
        <v>52</v>
      </c>
      <c r="C2" s="30" t="s">
        <v>4</v>
      </c>
      <c r="D2" s="30" t="s">
        <v>5</v>
      </c>
      <c r="E2" s="30" t="s">
        <v>6</v>
      </c>
      <c r="J2" s="4"/>
      <c r="K2" s="4"/>
      <c r="L2" s="4"/>
      <c r="O2" s="2"/>
      <c r="P2" s="2"/>
      <c r="Q2" s="3"/>
    </row>
    <row r="3" spans="1:243" s="1" customFormat="1" ht="30" customHeight="1" hidden="1">
      <c r="A3" s="1" t="s">
        <v>57</v>
      </c>
      <c r="C3" s="1" t="s">
        <v>56</v>
      </c>
      <c r="IE3" s="3"/>
      <c r="IF3" s="3"/>
      <c r="IG3" s="3"/>
      <c r="IH3" s="3"/>
      <c r="II3" s="3"/>
    </row>
    <row r="4" spans="1:243" s="5" customFormat="1" ht="30.75" customHeight="1">
      <c r="A4" s="79" t="s">
        <v>71</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6"/>
      <c r="IF4" s="6"/>
      <c r="IG4" s="6"/>
      <c r="IH4" s="6"/>
      <c r="II4" s="6"/>
    </row>
    <row r="5" spans="1:243" s="5" customFormat="1" ht="30.75" customHeight="1">
      <c r="A5" s="79" t="s">
        <v>72</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6"/>
      <c r="IF5" s="6"/>
      <c r="IG5" s="6"/>
      <c r="IH5" s="6"/>
      <c r="II5" s="6"/>
    </row>
    <row r="6" spans="1:243" s="5" customFormat="1" ht="30.75" customHeight="1">
      <c r="A6" s="79" t="s">
        <v>73</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6"/>
      <c r="IF6" s="6"/>
      <c r="IG6" s="6"/>
      <c r="IH6" s="6"/>
      <c r="II6" s="6"/>
    </row>
    <row r="7" spans="1:243" s="5" customFormat="1" ht="29.25" customHeight="1"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6"/>
      <c r="IF7" s="6"/>
      <c r="IG7" s="6"/>
      <c r="IH7" s="6"/>
      <c r="II7" s="6"/>
    </row>
    <row r="8" spans="1:243" s="7" customFormat="1" ht="58.5" customHeight="1">
      <c r="A8" s="31" t="s">
        <v>58</v>
      </c>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3"/>
      <c r="IE8" s="8"/>
      <c r="IF8" s="8"/>
      <c r="IG8" s="8"/>
      <c r="IH8" s="8"/>
      <c r="II8" s="8"/>
    </row>
    <row r="9" spans="1:243" s="9" customFormat="1" ht="61.5" customHeight="1">
      <c r="A9" s="72"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4"/>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59</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71" t="s">
        <v>70</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16.5" customHeight="1">
      <c r="A13" s="87">
        <v>1</v>
      </c>
      <c r="B13" s="35" t="s">
        <v>69</v>
      </c>
      <c r="C13" s="36" t="s">
        <v>32</v>
      </c>
      <c r="D13" s="37"/>
      <c r="E13" s="15"/>
      <c r="F13" s="38"/>
      <c r="G13" s="16"/>
      <c r="H13" s="16"/>
      <c r="I13" s="38"/>
      <c r="J13" s="17"/>
      <c r="K13" s="18"/>
      <c r="L13" s="18"/>
      <c r="M13" s="19"/>
      <c r="N13" s="20"/>
      <c r="O13" s="20"/>
      <c r="P13" s="39"/>
      <c r="Q13" s="20"/>
      <c r="R13" s="20"/>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1"/>
      <c r="BB13" s="42"/>
      <c r="BC13" s="43"/>
      <c r="IE13" s="22">
        <v>1</v>
      </c>
      <c r="IF13" s="22" t="s">
        <v>33</v>
      </c>
      <c r="IG13" s="22" t="s">
        <v>34</v>
      </c>
      <c r="IH13" s="22">
        <v>10</v>
      </c>
      <c r="II13" s="22" t="s">
        <v>35</v>
      </c>
    </row>
    <row r="14" spans="1:243" s="21" customFormat="1" ht="409.5">
      <c r="A14" s="88">
        <v>1.01</v>
      </c>
      <c r="B14" s="85" t="s">
        <v>61</v>
      </c>
      <c r="C14" s="36" t="s">
        <v>36</v>
      </c>
      <c r="D14" s="62">
        <v>1</v>
      </c>
      <c r="E14" s="15" t="s">
        <v>62</v>
      </c>
      <c r="F14" s="63">
        <v>233966500</v>
      </c>
      <c r="G14" s="23"/>
      <c r="H14" s="16"/>
      <c r="I14" s="38" t="s">
        <v>38</v>
      </c>
      <c r="J14" s="17">
        <f aca="true" t="shared" si="0" ref="J14:J19">IF(I14="Less(-)",-1,1)</f>
        <v>1</v>
      </c>
      <c r="K14" s="18" t="s">
        <v>53</v>
      </c>
      <c r="L14" s="18" t="s">
        <v>6</v>
      </c>
      <c r="M14" s="44"/>
      <c r="N14" s="23"/>
      <c r="O14" s="23"/>
      <c r="P14" s="45"/>
      <c r="Q14" s="23"/>
      <c r="R14" s="23"/>
      <c r="S14" s="45"/>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4">
        <f>total_amount_ba($B$2,$D$2,D14,F14,J14,K14,M14)</f>
        <v>233966500</v>
      </c>
      <c r="BB14" s="70">
        <f>BA14+SUM(N14:AZ14)</f>
        <v>233966500</v>
      </c>
      <c r="BC14" s="43" t="str">
        <f>SpellNumber(L14,BB14)</f>
        <v>INR  Twenty Three Crore Thirty Nine Lakh Sixty Six Thousand Five Hundred    Only</v>
      </c>
      <c r="IE14" s="22">
        <v>1.01</v>
      </c>
      <c r="IF14" s="22" t="s">
        <v>39</v>
      </c>
      <c r="IG14" s="22" t="s">
        <v>34</v>
      </c>
      <c r="IH14" s="22">
        <v>123.223</v>
      </c>
      <c r="II14" s="22" t="s">
        <v>37</v>
      </c>
    </row>
    <row r="15" spans="1:243" s="21" customFormat="1" ht="199.5">
      <c r="A15" s="34">
        <v>2</v>
      </c>
      <c r="B15" s="43" t="s">
        <v>63</v>
      </c>
      <c r="C15" s="36" t="s">
        <v>40</v>
      </c>
      <c r="D15" s="62">
        <v>1</v>
      </c>
      <c r="E15" s="15" t="s">
        <v>65</v>
      </c>
      <c r="F15" s="63">
        <v>1484958</v>
      </c>
      <c r="G15" s="23"/>
      <c r="H15" s="23"/>
      <c r="I15" s="38" t="s">
        <v>38</v>
      </c>
      <c r="J15" s="17">
        <f t="shared" si="0"/>
        <v>1</v>
      </c>
      <c r="K15" s="18" t="s">
        <v>53</v>
      </c>
      <c r="L15" s="18" t="s">
        <v>6</v>
      </c>
      <c r="M15" s="46"/>
      <c r="N15" s="23"/>
      <c r="O15" s="23"/>
      <c r="P15" s="45"/>
      <c r="Q15" s="23"/>
      <c r="R15" s="23"/>
      <c r="S15" s="45"/>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4">
        <f>total_amount_ba($B$2,$D$2,D15,F15,J15,K15,M15)</f>
        <v>1484958</v>
      </c>
      <c r="BB15" s="70">
        <f>BA15+SUM(N15:AZ15)</f>
        <v>1484958</v>
      </c>
      <c r="BC15" s="43" t="str">
        <f>SpellNumber(L15,BB15)</f>
        <v>INR  Fourteen Lakh Eighty Four Thousand Nine Hundred &amp; Fifty Eight  Only</v>
      </c>
      <c r="IE15" s="22">
        <v>1.02</v>
      </c>
      <c r="IF15" s="22" t="s">
        <v>41</v>
      </c>
      <c r="IG15" s="22" t="s">
        <v>42</v>
      </c>
      <c r="IH15" s="22">
        <v>213</v>
      </c>
      <c r="II15" s="22" t="s">
        <v>37</v>
      </c>
    </row>
    <row r="16" spans="1:243" s="21" customFormat="1" ht="199.5">
      <c r="A16" s="34">
        <v>3</v>
      </c>
      <c r="B16" s="43" t="s">
        <v>64</v>
      </c>
      <c r="C16" s="36" t="s">
        <v>43</v>
      </c>
      <c r="D16" s="62">
        <v>1</v>
      </c>
      <c r="E16" s="15" t="s">
        <v>65</v>
      </c>
      <c r="F16" s="86">
        <v>1588905.96</v>
      </c>
      <c r="G16" s="23"/>
      <c r="H16" s="23"/>
      <c r="I16" s="38" t="s">
        <v>38</v>
      </c>
      <c r="J16" s="17">
        <f t="shared" si="0"/>
        <v>1</v>
      </c>
      <c r="K16" s="18" t="s">
        <v>53</v>
      </c>
      <c r="L16" s="18" t="s">
        <v>6</v>
      </c>
      <c r="M16" s="46"/>
      <c r="N16" s="23"/>
      <c r="O16" s="23"/>
      <c r="P16" s="45"/>
      <c r="Q16" s="23"/>
      <c r="R16" s="23"/>
      <c r="S16" s="45"/>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4">
        <f>total_amount_ba($B$2,$D$2,D16,F16,J16,K16,M16)</f>
        <v>1588905.96</v>
      </c>
      <c r="BB16" s="70">
        <f>BA16+SUM(N16:AZ16)</f>
        <v>1588905.96</v>
      </c>
      <c r="BC16" s="43" t="str">
        <f>SpellNumber(L16,BB16)</f>
        <v>INR  Fifteen Lakh Eighty Eight Thousand Nine Hundred &amp; Five  and Paise Ninety Six Only</v>
      </c>
      <c r="IE16" s="22">
        <v>2</v>
      </c>
      <c r="IF16" s="22" t="s">
        <v>33</v>
      </c>
      <c r="IG16" s="22" t="s">
        <v>44</v>
      </c>
      <c r="IH16" s="22">
        <v>10</v>
      </c>
      <c r="II16" s="22" t="s">
        <v>37</v>
      </c>
    </row>
    <row r="17" spans="1:243" s="21" customFormat="1" ht="199.5">
      <c r="A17" s="34">
        <v>4</v>
      </c>
      <c r="B17" s="43" t="s">
        <v>66</v>
      </c>
      <c r="C17" s="36" t="s">
        <v>45</v>
      </c>
      <c r="D17" s="62">
        <v>1</v>
      </c>
      <c r="E17" s="15" t="s">
        <v>65</v>
      </c>
      <c r="F17" s="86">
        <v>1700129.38</v>
      </c>
      <c r="G17" s="23"/>
      <c r="H17" s="23"/>
      <c r="I17" s="38" t="s">
        <v>38</v>
      </c>
      <c r="J17" s="17">
        <f t="shared" si="0"/>
        <v>1</v>
      </c>
      <c r="K17" s="18" t="s">
        <v>53</v>
      </c>
      <c r="L17" s="18" t="s">
        <v>6</v>
      </c>
      <c r="M17" s="46"/>
      <c r="N17" s="23"/>
      <c r="O17" s="23"/>
      <c r="P17" s="45"/>
      <c r="Q17" s="23"/>
      <c r="R17" s="23"/>
      <c r="S17" s="45"/>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4">
        <f>total_amount_ba($B$2,$D$2,D17,F17,J17,K17,M17)</f>
        <v>1700129.38</v>
      </c>
      <c r="BB17" s="70">
        <f>BA17+SUM(N17:AZ17)</f>
        <v>1700129.38</v>
      </c>
      <c r="BC17" s="43" t="str">
        <f>SpellNumber(L17,BB17)</f>
        <v>INR  Seventeen Lakh One Hundred &amp; Twenty Nine  and Paise Thirty Eight Only</v>
      </c>
      <c r="IE17" s="22">
        <v>3</v>
      </c>
      <c r="IF17" s="22" t="s">
        <v>46</v>
      </c>
      <c r="IG17" s="22" t="s">
        <v>47</v>
      </c>
      <c r="IH17" s="22">
        <v>10</v>
      </c>
      <c r="II17" s="22" t="s">
        <v>37</v>
      </c>
    </row>
    <row r="18" spans="1:243" s="21" customFormat="1" ht="199.5">
      <c r="A18" s="34">
        <v>5</v>
      </c>
      <c r="B18" s="43" t="s">
        <v>67</v>
      </c>
      <c r="C18" s="36" t="s">
        <v>48</v>
      </c>
      <c r="D18" s="62">
        <v>1</v>
      </c>
      <c r="E18" s="15" t="s">
        <v>65</v>
      </c>
      <c r="F18" s="86">
        <v>1819138.43</v>
      </c>
      <c r="G18" s="23"/>
      <c r="H18" s="23"/>
      <c r="I18" s="38" t="s">
        <v>38</v>
      </c>
      <c r="J18" s="17">
        <f t="shared" si="0"/>
        <v>1</v>
      </c>
      <c r="K18" s="18" t="s">
        <v>53</v>
      </c>
      <c r="L18" s="18" t="s">
        <v>6</v>
      </c>
      <c r="M18" s="46"/>
      <c r="N18" s="23"/>
      <c r="O18" s="23"/>
      <c r="P18" s="45"/>
      <c r="Q18" s="23"/>
      <c r="R18" s="23"/>
      <c r="S18" s="45"/>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4">
        <f>total_amount_ba($B$2,$D$2,D18,F18,J18,K18,M18)</f>
        <v>1819138.43</v>
      </c>
      <c r="BB18" s="70">
        <f>BA18+SUM(N18:AZ18)</f>
        <v>1819138.43</v>
      </c>
      <c r="BC18" s="43" t="str">
        <f>SpellNumber(L18,BB18)</f>
        <v>INR  Eighteen Lakh Nineteen Thousand One Hundred &amp; Thirty Eight  and Paise Forty Three Only</v>
      </c>
      <c r="IE18" s="22">
        <v>1.01</v>
      </c>
      <c r="IF18" s="22" t="s">
        <v>39</v>
      </c>
      <c r="IG18" s="22" t="s">
        <v>34</v>
      </c>
      <c r="IH18" s="22">
        <v>123.223</v>
      </c>
      <c r="II18" s="22" t="s">
        <v>37</v>
      </c>
    </row>
    <row r="19" spans="1:243" s="21" customFormat="1" ht="210" customHeight="1">
      <c r="A19" s="34">
        <v>6</v>
      </c>
      <c r="B19" s="43" t="s">
        <v>68</v>
      </c>
      <c r="C19" s="36" t="s">
        <v>49</v>
      </c>
      <c r="D19" s="62">
        <v>1</v>
      </c>
      <c r="E19" s="15" t="s">
        <v>65</v>
      </c>
      <c r="F19" s="86">
        <v>1946478.12</v>
      </c>
      <c r="G19" s="23"/>
      <c r="H19" s="23"/>
      <c r="I19" s="38" t="s">
        <v>38</v>
      </c>
      <c r="J19" s="17">
        <f t="shared" si="0"/>
        <v>1</v>
      </c>
      <c r="K19" s="18" t="s">
        <v>53</v>
      </c>
      <c r="L19" s="18" t="s">
        <v>6</v>
      </c>
      <c r="M19" s="46"/>
      <c r="N19" s="23"/>
      <c r="O19" s="23"/>
      <c r="P19" s="45"/>
      <c r="Q19" s="23"/>
      <c r="R19" s="23"/>
      <c r="S19" s="45"/>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7"/>
      <c r="AV19" s="40"/>
      <c r="AW19" s="40"/>
      <c r="AX19" s="40"/>
      <c r="AY19" s="40"/>
      <c r="AZ19" s="40"/>
      <c r="BA19" s="64">
        <f>total_amount_ba($B$2,$D$2,D19,F19,J19,K19,M19)</f>
        <v>1946478.12</v>
      </c>
      <c r="BB19" s="70">
        <f>BA19+SUM(N19:AZ19)</f>
        <v>1946478.12</v>
      </c>
      <c r="BC19" s="43" t="str">
        <f>SpellNumber(L19,BB19)</f>
        <v>INR  Nineteen Lakh Forty Six Thousand Four Hundred &amp; Seventy Eight  and Paise Twelve Only</v>
      </c>
      <c r="IE19" s="22">
        <v>1.02</v>
      </c>
      <c r="IF19" s="22" t="s">
        <v>41</v>
      </c>
      <c r="IG19" s="22" t="s">
        <v>42</v>
      </c>
      <c r="IH19" s="22">
        <v>213</v>
      </c>
      <c r="II19" s="22" t="s">
        <v>37</v>
      </c>
    </row>
    <row r="20" spans="1:243" s="21" customFormat="1" ht="34.5" customHeight="1">
      <c r="A20" s="48" t="s">
        <v>51</v>
      </c>
      <c r="B20" s="49"/>
      <c r="C20" s="50"/>
      <c r="D20" s="51"/>
      <c r="E20" s="51"/>
      <c r="F20" s="51"/>
      <c r="G20" s="51"/>
      <c r="H20" s="52"/>
      <c r="I20" s="52"/>
      <c r="J20" s="52"/>
      <c r="K20" s="52"/>
      <c r="L20" s="53"/>
      <c r="BA20" s="65">
        <f>SUM(BA13:BA19)</f>
        <v>242506109.89</v>
      </c>
      <c r="BB20" s="69">
        <f>SUM(BB13:BB19)</f>
        <v>242506109.89</v>
      </c>
      <c r="BC20" s="43" t="str">
        <f>SpellNumber($E$2,BB20)</f>
        <v>INR  Twenty Four Crore Twenty Five Lakh Six Thousand One Hundred &amp; Nine  and Paise Eighty Nine Only</v>
      </c>
      <c r="IE20" s="22">
        <v>4</v>
      </c>
      <c r="IF20" s="22" t="s">
        <v>41</v>
      </c>
      <c r="IG20" s="22" t="s">
        <v>50</v>
      </c>
      <c r="IH20" s="22">
        <v>10</v>
      </c>
      <c r="II20" s="22" t="s">
        <v>37</v>
      </c>
    </row>
    <row r="21" spans="1:243" s="26" customFormat="1" ht="33.75" customHeight="1">
      <c r="A21" s="49" t="s">
        <v>55</v>
      </c>
      <c r="B21" s="54"/>
      <c r="C21" s="24"/>
      <c r="D21" s="55"/>
      <c r="E21" s="56" t="s">
        <v>60</v>
      </c>
      <c r="F21" s="67"/>
      <c r="G21" s="57"/>
      <c r="H21" s="25"/>
      <c r="I21" s="25"/>
      <c r="J21" s="25"/>
      <c r="K21" s="58"/>
      <c r="L21" s="59"/>
      <c r="M21" s="60"/>
      <c r="O21" s="21"/>
      <c r="P21" s="21"/>
      <c r="Q21" s="21"/>
      <c r="R21" s="21"/>
      <c r="S21" s="21"/>
      <c r="BA21" s="66">
        <f>IF(ISBLANK(F21),0,IF(E21="Excess (+)",ROUND(BA20+(BA20*F21),2),IF(E21="Less (-)",ROUND(BA20+(BA20*F21*(-1)),2),IF(E21="At Par",BA20,0))))</f>
        <v>0</v>
      </c>
      <c r="BB21" s="68">
        <f>ROUND(BA21,0)</f>
        <v>0</v>
      </c>
      <c r="BC21" s="43" t="str">
        <f>SpellNumber($E$2,BA21)</f>
        <v>INR Zero Only</v>
      </c>
      <c r="IE21" s="27"/>
      <c r="IF21" s="27"/>
      <c r="IG21" s="27"/>
      <c r="IH21" s="27"/>
      <c r="II21" s="27"/>
    </row>
    <row r="22" spans="1:243" s="26" customFormat="1" ht="41.25" customHeight="1">
      <c r="A22" s="48" t="s">
        <v>54</v>
      </c>
      <c r="B22" s="48"/>
      <c r="C22" s="75" t="str">
        <f>SpellNumber($E$2,BA21)</f>
        <v>INR Zero Only</v>
      </c>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7"/>
      <c r="IE22" s="27"/>
      <c r="IF22" s="27"/>
      <c r="IG22" s="27"/>
      <c r="IH22" s="27"/>
      <c r="II22" s="27"/>
    </row>
    <row r="23" spans="3:243" s="12" customFormat="1" ht="15">
      <c r="C23" s="28"/>
      <c r="D23" s="28"/>
      <c r="E23" s="28"/>
      <c r="F23" s="28"/>
      <c r="G23" s="28"/>
      <c r="H23" s="28"/>
      <c r="I23" s="28"/>
      <c r="J23" s="28"/>
      <c r="K23" s="28"/>
      <c r="L23" s="28"/>
      <c r="M23" s="28"/>
      <c r="O23" s="28"/>
      <c r="BA23" s="28"/>
      <c r="BC23" s="28"/>
      <c r="IE23" s="13"/>
      <c r="IF23" s="13"/>
      <c r="IG23" s="13"/>
      <c r="IH23" s="13"/>
      <c r="II23" s="13"/>
    </row>
  </sheetData>
  <sheetProtection password="E491" sheet="1" selectLockedCells="1"/>
  <mergeCells count="8">
    <mergeCell ref="A9:BC9"/>
    <mergeCell ref="C22:BC22"/>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1">
      <formula1>IF(E21="Select",-1,IF(E21="At Par",0,0))</formula1>
      <formula2>IF(E21="Select",-1,IF(E21="At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1">
      <formula1>0</formula1>
      <formula2>IF(E21&lt;&gt;"Select",99.9,0)</formula2>
    </dataValidation>
    <dataValidation type="list" allowBlank="1" showInputMessage="1" showErrorMessage="1" sqref="L18 L13 L14 L15 L16 L17 L19">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19 F13:F19">
      <formula1>0</formula1>
      <formula2>999999999999999</formula2>
    </dataValidation>
    <dataValidation allowBlank="1" showInputMessage="1" showErrorMessage="1" promptTitle="Units" prompt="Please enter Units in text" sqref="E13:E19"/>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allowBlank="1" showInputMessage="1" showErrorMessage="1" promptTitle="Itemcode/Make" prompt="Please enter text" sqref="C13:C19"/>
    <dataValidation allowBlank="1" showInputMessage="1" showErrorMessage="1" promptTitle="Item Description" prompt="Please enter Item Description in text" sqref="B19"/>
    <dataValidation type="decimal" allowBlank="1" showInputMessage="1" showErrorMessage="1" errorTitle="Invalid Entry" error="Only Numeric Values are allowed. " sqref="A13:A19">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sqref="I13:I19">
      <formula1>"Excess(+), Less(-)"</formula1>
    </dataValidation>
    <dataValidation allowBlank="1" showInputMessage="1" showErrorMessage="1" promptTitle="Addition / Deduction" prompt="Please Choose the correct One" sqref="J13:J19"/>
    <dataValidation type="list" allowBlank="1" showInputMessage="1" showErrorMessage="1" sqref="C2">
      <formula1>"Normal, SingleWindow, Alternate"</formula1>
    </dataValidation>
    <dataValidation type="list" allowBlank="1" showInputMessage="1" showErrorMessage="1" sqref="K13:K19">
      <formula1>"Partial Conversion, Full Conversion"</formula1>
    </dataValidation>
    <dataValidation type="list" allowBlank="1" showInputMessage="1" showErrorMessage="1" sqref="E21">
      <formula1>"Select, Excess (+), Less (-)"</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4" t="s">
        <v>2</v>
      </c>
      <c r="F6" s="84"/>
      <c r="G6" s="84"/>
      <c r="H6" s="84"/>
      <c r="I6" s="84"/>
      <c r="J6" s="84"/>
      <c r="K6" s="84"/>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EL ELECTRICL MANOJ.</cp:lastModifiedBy>
  <cp:lastPrinted>2015-01-07T05:41:29Z</cp:lastPrinted>
  <dcterms:created xsi:type="dcterms:W3CDTF">2009-01-30T06:42:42Z</dcterms:created>
  <dcterms:modified xsi:type="dcterms:W3CDTF">2020-03-06T16:42:02Z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/w4FnlFhBVcw6jl+NGLKcRadHVw=</vt:lpwstr>
  </property>
</Properties>
</file>